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7-2018 Statistical\12-Month\IV. PAC Tables\"/>
    </mc:Choice>
  </mc:AlternateContent>
  <bookViews>
    <workbookView xWindow="0" yWindow="0" windowWidth="23040" windowHeight="9585"/>
  </bookViews>
  <sheets>
    <sheet name="PAC Table 2" sheetId="2" r:id="rId1"/>
  </sheets>
  <calcPr calcId="152511"/>
</workbook>
</file>

<file path=xl/calcChain.xml><?xml version="1.0" encoding="utf-8"?>
<calcChain xmlns="http://schemas.openxmlformats.org/spreadsheetml/2006/main">
  <c r="I80" i="2" l="1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5" i="2"/>
  <c r="H75" i="2"/>
  <c r="G75" i="2"/>
  <c r="F75" i="2"/>
  <c r="E75" i="2"/>
  <c r="D75" i="2"/>
  <c r="C75" i="2"/>
  <c r="I74" i="2"/>
  <c r="H74" i="2"/>
  <c r="G74" i="2"/>
  <c r="J74" i="2" s="1"/>
  <c r="F74" i="2"/>
  <c r="E74" i="2"/>
  <c r="D74" i="2"/>
  <c r="C74" i="2"/>
  <c r="I73" i="2"/>
  <c r="H73" i="2"/>
  <c r="G73" i="2"/>
  <c r="F73" i="2"/>
  <c r="E73" i="2"/>
  <c r="D73" i="2"/>
  <c r="C73" i="2"/>
  <c r="J73" i="2" s="1"/>
  <c r="D65" i="2"/>
  <c r="C65" i="2"/>
  <c r="H65" i="2"/>
  <c r="G65" i="2"/>
  <c r="F65" i="2"/>
  <c r="I69" i="2"/>
  <c r="H69" i="2"/>
  <c r="G69" i="2"/>
  <c r="F69" i="2"/>
  <c r="E69" i="2"/>
  <c r="D69" i="2"/>
  <c r="C69" i="2"/>
  <c r="I64" i="2"/>
  <c r="H64" i="2"/>
  <c r="G64" i="2"/>
  <c r="F64" i="2"/>
  <c r="E64" i="2"/>
  <c r="D64" i="2"/>
  <c r="C64" i="2"/>
  <c r="J75" i="2" l="1"/>
  <c r="C16" i="2"/>
  <c r="C58" i="2" l="1"/>
  <c r="C10" i="2"/>
  <c r="D67" i="2"/>
  <c r="E67" i="2"/>
  <c r="F67" i="2"/>
  <c r="G67" i="2"/>
  <c r="H67" i="2"/>
  <c r="I67" i="2"/>
  <c r="I65" i="2" s="1"/>
  <c r="C67" i="2"/>
  <c r="D62" i="2"/>
  <c r="E62" i="2"/>
  <c r="F62" i="2"/>
  <c r="G62" i="2"/>
  <c r="H62" i="2"/>
  <c r="I62" i="2"/>
  <c r="C62" i="2"/>
  <c r="D58" i="2"/>
  <c r="E58" i="2"/>
  <c r="F58" i="2"/>
  <c r="G58" i="2"/>
  <c r="H58" i="2"/>
  <c r="I58" i="2"/>
  <c r="D46" i="2"/>
  <c r="E46" i="2"/>
  <c r="F46" i="2"/>
  <c r="G46" i="2"/>
  <c r="H46" i="2"/>
  <c r="I46" i="2"/>
  <c r="C46" i="2"/>
  <c r="D40" i="2"/>
  <c r="E40" i="2"/>
  <c r="F40" i="2"/>
  <c r="G40" i="2"/>
  <c r="H40" i="2"/>
  <c r="I40" i="2"/>
  <c r="C40" i="2"/>
  <c r="D34" i="2"/>
  <c r="E34" i="2"/>
  <c r="F34" i="2"/>
  <c r="G34" i="2"/>
  <c r="H34" i="2"/>
  <c r="I34" i="2"/>
  <c r="C34" i="2"/>
  <c r="D22" i="2"/>
  <c r="E22" i="2"/>
  <c r="F22" i="2"/>
  <c r="G22" i="2"/>
  <c r="H22" i="2"/>
  <c r="I22" i="2"/>
  <c r="C22" i="2"/>
  <c r="D16" i="2"/>
  <c r="E16" i="2"/>
  <c r="F16" i="2"/>
  <c r="G16" i="2"/>
  <c r="H16" i="2"/>
  <c r="I16" i="2"/>
  <c r="D10" i="2"/>
  <c r="E10" i="2"/>
  <c r="F10" i="2"/>
  <c r="G10" i="2"/>
  <c r="H10" i="2"/>
  <c r="I10" i="2"/>
  <c r="C31" i="2" l="1"/>
  <c r="F31" i="2"/>
  <c r="C7" i="2"/>
  <c r="C55" i="2"/>
  <c r="I55" i="2"/>
  <c r="E55" i="2"/>
  <c r="D55" i="2"/>
  <c r="F55" i="2"/>
  <c r="H31" i="2"/>
  <c r="I31" i="2"/>
  <c r="E31" i="2"/>
  <c r="F7" i="2"/>
  <c r="H7" i="2"/>
  <c r="D7" i="2"/>
  <c r="G7" i="2"/>
  <c r="G55" i="2"/>
  <c r="H55" i="2"/>
  <c r="G31" i="2"/>
  <c r="D31" i="2"/>
  <c r="I7" i="2"/>
  <c r="E7" i="2"/>
  <c r="J67" i="2"/>
  <c r="J69" i="2"/>
  <c r="J64" i="2"/>
  <c r="J60" i="2"/>
  <c r="J31" i="2" l="1"/>
  <c r="J62" i="2"/>
  <c r="J58" i="2"/>
  <c r="J40" i="2"/>
  <c r="J16" i="2"/>
  <c r="J10" i="2"/>
  <c r="J80" i="2"/>
  <c r="J50" i="2"/>
  <c r="J49" i="2"/>
  <c r="J48" i="2"/>
  <c r="J44" i="2"/>
  <c r="J43" i="2"/>
  <c r="J42" i="2"/>
  <c r="J38" i="2"/>
  <c r="J37" i="2"/>
  <c r="J36" i="2"/>
  <c r="C82" i="2" l="1"/>
  <c r="H82" i="2"/>
  <c r="J55" i="2"/>
  <c r="F82" i="2"/>
  <c r="I82" i="2"/>
  <c r="G82" i="2"/>
  <c r="J79" i="2"/>
  <c r="E82" i="2"/>
  <c r="D82" i="2"/>
  <c r="J78" i="2"/>
  <c r="J46" i="2"/>
  <c r="J34" i="2"/>
  <c r="J26" i="2"/>
  <c r="J25" i="2"/>
  <c r="J24" i="2"/>
  <c r="J22" i="2"/>
  <c r="J7" i="2" s="1"/>
  <c r="J20" i="2"/>
  <c r="J19" i="2"/>
  <c r="J18" i="2"/>
  <c r="J14" i="2"/>
  <c r="J13" i="2"/>
  <c r="J12" i="2"/>
  <c r="J82" i="2" l="1"/>
</calcChain>
</file>

<file path=xl/sharedStrings.xml><?xml version="1.0" encoding="utf-8"?>
<sst xmlns="http://schemas.openxmlformats.org/spreadsheetml/2006/main" count="72" uniqueCount="31">
  <si>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</si>
  <si>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</si>
  <si>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</si>
  <si>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</si>
  <si>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</si>
  <si>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</si>
  <si>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</si>
  <si>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</si>
  <si>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</si>
  <si>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</si>
  <si>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</si>
  <si>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</si>
  <si>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</si>
  <si>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</si>
  <si>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</si>
  <si>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</si>
  <si>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</si>
  <si>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</si>
  <si>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</si>
  <si>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</si>
  <si>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</si>
  <si>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</si>
  <si>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</si>
  <si>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</si>
  <si>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</si>
  <si>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Senate (2017-2018)</t>
  </si>
  <si>
    <t>House (2017-2018)</t>
  </si>
  <si>
    <t>President (2017-2018)</t>
  </si>
  <si>
    <t>Summary of Contributions to All Federal Races (2017-2018)</t>
  </si>
  <si>
    <t>January 1, 2017 through December 31, 2017</t>
  </si>
  <si>
    <t>Nonconnected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</si>
</sst>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2" fillId="0" borderId="0" xfId="1" applyFont="1" applyBorder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view="pageLayout" topLeftCell="A41" zoomScaleNormal="100" workbookViewId="0">
      <selection activeCell="E59" sqref="E59"/>
    </sheetView>
  </sheetViews>
  <sheetFormatPr defaultColWidth="9" defaultRowHeight="12.75" x14ac:dyDescent="0.2"/>
  <cols>
    <col min="1" max="1" width="13.75" style="35" customWidth="1"/>
    <col min="2" max="2" width="4.125" style="35" customWidth="1"/>
    <col min="3" max="3" width="13.5" style="35" bestFit="1" customWidth="1"/>
    <col min="4" max="4" width="12.25" style="35" bestFit="1" customWidth="1"/>
    <col min="5" max="5" width="13" style="35" bestFit="1" customWidth="1"/>
    <col min="6" max="6" width="12.625" style="35" customWidth="1"/>
    <col min="7" max="7" width="12.25" style="35" bestFit="1" customWidth="1"/>
    <col min="8" max="8" width="11" style="35" bestFit="1" customWidth="1"/>
    <col min="9" max="9" width="12.375" style="35" customWidth="1"/>
    <col min="10" max="10" width="13.5" style="35" bestFit="1" customWidth="1"/>
    <col min="11" max="11" width="10.625" style="35" bestFit="1" customWidth="1"/>
    <col min="12" max="16384" width="9" style="35"/>
  </cols>
  <sheetData>
    <row r="1" spans="1:10" x14ac:dyDescent="0.2">
      <c r="F1" s="14" t="s">
        <v>8</v>
      </c>
    </row>
    <row r="2" spans="1:10" x14ac:dyDescent="0.2">
      <c r="A2" s="1"/>
      <c r="B2" s="1"/>
      <c r="C2" s="2"/>
      <c r="D2" s="2"/>
      <c r="E2" s="3"/>
      <c r="F2" s="4" t="s">
        <v>9</v>
      </c>
      <c r="G2" s="4"/>
      <c r="H2" s="2"/>
      <c r="I2" s="2"/>
      <c r="J2" s="2"/>
    </row>
    <row r="3" spans="1:10" x14ac:dyDescent="0.2">
      <c r="A3" s="1"/>
      <c r="B3" s="1"/>
      <c r="C3" s="2"/>
      <c r="D3" s="2"/>
      <c r="E3" s="3"/>
      <c r="F3" s="4" t="s">
        <v>29</v>
      </c>
      <c r="G3" s="4"/>
      <c r="H3" s="2"/>
      <c r="I3" s="2"/>
      <c r="J3" s="2"/>
    </row>
    <row r="4" spans="1:10" x14ac:dyDescent="0.2">
      <c r="A4" s="1"/>
      <c r="B4" s="1"/>
      <c r="C4" s="4"/>
      <c r="D4" s="4"/>
      <c r="E4" s="4"/>
      <c r="F4" s="4"/>
      <c r="G4" s="4"/>
      <c r="H4" s="4"/>
      <c r="I4" s="5" t="s">
        <v>6</v>
      </c>
      <c r="J4" s="2"/>
    </row>
    <row r="5" spans="1:10" x14ac:dyDescent="0.2">
      <c r="A5" s="1"/>
      <c r="B5" s="1"/>
      <c r="C5" s="6" t="s">
        <v>1</v>
      </c>
      <c r="D5" s="6" t="s">
        <v>2</v>
      </c>
      <c r="E5" s="6" t="s">
        <v>30</v>
      </c>
      <c r="F5" s="6" t="s">
        <v>3</v>
      </c>
      <c r="G5" s="6" t="s">
        <v>0</v>
      </c>
      <c r="H5" s="6" t="s">
        <v>4</v>
      </c>
      <c r="I5" s="7" t="s">
        <v>7</v>
      </c>
      <c r="J5" s="6" t="s">
        <v>5</v>
      </c>
    </row>
    <row r="6" spans="1:10" x14ac:dyDescent="0.2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 x14ac:dyDescent="0.2">
      <c r="A7" s="3" t="s">
        <v>25</v>
      </c>
      <c r="B7" s="1"/>
      <c r="C7" s="39">
        <f>C10+C16+C22</f>
        <v>15867173.76</v>
      </c>
      <c r="D7" s="39">
        <f t="shared" ref="D7:I7" si="0">D10+D16+D22</f>
        <v>2889418.61</v>
      </c>
      <c r="E7" s="39">
        <f t="shared" si="0"/>
        <v>12170796.959999999</v>
      </c>
      <c r="F7" s="39">
        <f>F10+F16+F22</f>
        <v>6458801.3300000001</v>
      </c>
      <c r="G7" s="39">
        <f t="shared" si="0"/>
        <v>2049913.53</v>
      </c>
      <c r="H7" s="39">
        <f t="shared" si="0"/>
        <v>277600</v>
      </c>
      <c r="I7" s="40">
        <f t="shared" si="0"/>
        <v>585994</v>
      </c>
      <c r="J7" s="39">
        <f>J10+J16+J22</f>
        <v>40299698.189999998</v>
      </c>
    </row>
    <row r="8" spans="1:10" x14ac:dyDescent="0.2">
      <c r="A8" s="12"/>
      <c r="B8" s="25"/>
      <c r="C8" s="31"/>
      <c r="D8" s="31"/>
      <c r="E8" s="31"/>
      <c r="F8" s="31"/>
      <c r="G8" s="31"/>
      <c r="H8" s="31"/>
      <c r="I8" s="32"/>
      <c r="J8" s="37"/>
    </row>
    <row r="9" spans="1:10" x14ac:dyDescent="0.2">
      <c r="A9" s="3"/>
      <c r="B9" s="1"/>
      <c r="C9" s="23"/>
      <c r="D9" s="23"/>
      <c r="E9" s="23"/>
      <c r="F9" s="23"/>
      <c r="G9" s="23"/>
      <c r="H9" s="23"/>
      <c r="I9" s="24"/>
      <c r="J9" s="29"/>
    </row>
    <row r="10" spans="1:10" x14ac:dyDescent="0.2">
      <c r="A10" s="8" t="s">
        <v>10</v>
      </c>
      <c r="B10" s="26"/>
      <c r="C10" s="29">
        <f>SUM(C12:C14)</f>
        <v>8742384.959999999</v>
      </c>
      <c r="D10" s="29">
        <f t="shared" ref="D10:I10" si="1">SUM(D12:D14)</f>
        <v>2614201.61</v>
      </c>
      <c r="E10" s="29">
        <f t="shared" si="1"/>
        <v>8357007.9299999997</v>
      </c>
      <c r="F10" s="29">
        <f t="shared" si="1"/>
        <v>3398725.37</v>
      </c>
      <c r="G10" s="29">
        <f t="shared" si="1"/>
        <v>1195143.53</v>
      </c>
      <c r="H10" s="29">
        <f t="shared" si="1"/>
        <v>187700</v>
      </c>
      <c r="I10" s="30">
        <f t="shared" si="1"/>
        <v>345974</v>
      </c>
      <c r="J10" s="29">
        <f>SUM(C10:I10)</f>
        <v>24841137.400000002</v>
      </c>
    </row>
    <row r="11" spans="1:10" x14ac:dyDescent="0.2">
      <c r="A11" s="12"/>
      <c r="B11" s="1"/>
      <c r="C11" s="29"/>
      <c r="D11" s="29"/>
      <c r="E11" s="29"/>
      <c r="F11" s="29"/>
      <c r="G11" s="29"/>
      <c r="H11" s="29"/>
      <c r="I11" s="30"/>
      <c r="J11" s="33"/>
    </row>
    <row r="12" spans="1:10" ht="15.75" x14ac:dyDescent="0.25">
      <c r="A12" s="3" t="s">
        <v>11</v>
      </c>
      <c r="B12" s="1"/>
      <c r="C12" s="38">
        <v>8035632.7199999997</v>
      </c>
      <c r="D12" s="38">
        <v>2263701.61</v>
      </c>
      <c r="E12" s="38">
        <v>7451452.9299999997</v>
      </c>
      <c r="F12" s="38">
        <v>3098511.87</v>
      </c>
      <c r="G12" s="38">
        <v>1052006.24</v>
      </c>
      <c r="H12" s="38">
        <v>173700</v>
      </c>
      <c r="I12" s="30">
        <v>307974</v>
      </c>
      <c r="J12" s="29">
        <f t="shared" ref="J12:J26" si="2">SUM(C12:I12)</f>
        <v>22382979.369999997</v>
      </c>
    </row>
    <row r="13" spans="1:10" ht="15.75" x14ac:dyDescent="0.25">
      <c r="A13" s="3" t="s">
        <v>12</v>
      </c>
      <c r="B13" s="1"/>
      <c r="C13" s="38">
        <v>706752.24</v>
      </c>
      <c r="D13" s="38">
        <v>350000</v>
      </c>
      <c r="E13" s="38">
        <v>890855</v>
      </c>
      <c r="F13" s="38">
        <v>300213.5</v>
      </c>
      <c r="G13" s="38">
        <v>143137.29</v>
      </c>
      <c r="H13" s="38">
        <v>14000</v>
      </c>
      <c r="I13" s="30">
        <v>38000</v>
      </c>
      <c r="J13" s="29">
        <f t="shared" si="2"/>
        <v>2442958.0300000003</v>
      </c>
    </row>
    <row r="14" spans="1:10" ht="15.75" x14ac:dyDescent="0.25">
      <c r="A14" s="3" t="s">
        <v>13</v>
      </c>
      <c r="B14" s="1"/>
      <c r="C14" s="29">
        <v>0</v>
      </c>
      <c r="D14" s="38">
        <v>500</v>
      </c>
      <c r="E14" s="38">
        <v>14700</v>
      </c>
      <c r="F14" s="29">
        <v>0</v>
      </c>
      <c r="G14" s="29">
        <v>0</v>
      </c>
      <c r="H14" s="29">
        <v>0</v>
      </c>
      <c r="I14" s="30">
        <v>0</v>
      </c>
      <c r="J14" s="29">
        <f t="shared" si="2"/>
        <v>15200</v>
      </c>
    </row>
    <row r="15" spans="1:10" x14ac:dyDescent="0.2">
      <c r="A15" s="12"/>
      <c r="B15" s="13"/>
      <c r="C15" s="29"/>
      <c r="D15" s="29"/>
      <c r="E15" s="29"/>
      <c r="F15" s="29"/>
      <c r="G15" s="29"/>
      <c r="H15" s="29"/>
      <c r="I15" s="30"/>
      <c r="J15" s="29"/>
    </row>
    <row r="16" spans="1:10" x14ac:dyDescent="0.2">
      <c r="A16" s="8" t="s">
        <v>14</v>
      </c>
      <c r="B16" s="26"/>
      <c r="C16" s="29">
        <f>SUM(C18:C20)</f>
        <v>6901057.8000000007</v>
      </c>
      <c r="D16" s="29">
        <f t="shared" ref="D16:I16" si="3">SUM(D18:D20)</f>
        <v>182417</v>
      </c>
      <c r="E16" s="29">
        <f t="shared" si="3"/>
        <v>3621789.03</v>
      </c>
      <c r="F16" s="29">
        <f t="shared" si="3"/>
        <v>2926575.96</v>
      </c>
      <c r="G16" s="29">
        <f t="shared" si="3"/>
        <v>797200</v>
      </c>
      <c r="H16" s="29">
        <f t="shared" si="3"/>
        <v>83900</v>
      </c>
      <c r="I16" s="30">
        <f t="shared" si="3"/>
        <v>231020</v>
      </c>
      <c r="J16" s="29">
        <f>SUM(C16:I16)</f>
        <v>14743959.789999999</v>
      </c>
    </row>
    <row r="17" spans="1:10" x14ac:dyDescent="0.2">
      <c r="A17" s="12"/>
      <c r="B17" s="1"/>
      <c r="C17" s="29"/>
      <c r="D17" s="29"/>
      <c r="E17" s="29"/>
      <c r="F17" s="29"/>
      <c r="G17" s="29"/>
      <c r="H17" s="29"/>
      <c r="I17" s="30"/>
      <c r="J17" s="29"/>
    </row>
    <row r="18" spans="1:10" ht="15.75" x14ac:dyDescent="0.25">
      <c r="A18" s="3" t="s">
        <v>15</v>
      </c>
      <c r="B18" s="1"/>
      <c r="C18" s="38">
        <v>5467320.4400000004</v>
      </c>
      <c r="D18" s="38">
        <v>60917</v>
      </c>
      <c r="E18" s="38">
        <v>2926839.03</v>
      </c>
      <c r="F18" s="38">
        <v>2146078.64</v>
      </c>
      <c r="G18" s="38">
        <v>532200</v>
      </c>
      <c r="H18" s="38">
        <v>47900</v>
      </c>
      <c r="I18" s="30">
        <v>155000</v>
      </c>
      <c r="J18" s="29">
        <f t="shared" si="2"/>
        <v>11336255.110000001</v>
      </c>
    </row>
    <row r="19" spans="1:10" ht="15.75" x14ac:dyDescent="0.25">
      <c r="A19" s="3" t="s">
        <v>12</v>
      </c>
      <c r="B19" s="1"/>
      <c r="C19" s="38">
        <v>976700</v>
      </c>
      <c r="D19" s="38">
        <v>118000</v>
      </c>
      <c r="E19" s="38">
        <v>542350</v>
      </c>
      <c r="F19" s="38">
        <v>564147.31999999995</v>
      </c>
      <c r="G19" s="38">
        <v>173000</v>
      </c>
      <c r="H19" s="38">
        <v>19000</v>
      </c>
      <c r="I19" s="30">
        <v>65770</v>
      </c>
      <c r="J19" s="29">
        <f t="shared" si="2"/>
        <v>2458967.3199999998</v>
      </c>
    </row>
    <row r="20" spans="1:10" ht="15.75" x14ac:dyDescent="0.25">
      <c r="A20" s="3" t="s">
        <v>16</v>
      </c>
      <c r="B20" s="1"/>
      <c r="C20" s="38">
        <v>457037.36</v>
      </c>
      <c r="D20" s="38">
        <v>3500</v>
      </c>
      <c r="E20" s="38">
        <v>152600</v>
      </c>
      <c r="F20" s="38">
        <v>216350</v>
      </c>
      <c r="G20" s="38">
        <v>92000</v>
      </c>
      <c r="H20" s="38">
        <v>17000</v>
      </c>
      <c r="I20" s="30">
        <v>10250</v>
      </c>
      <c r="J20" s="29">
        <f t="shared" si="2"/>
        <v>948737.36</v>
      </c>
    </row>
    <row r="21" spans="1:10" x14ac:dyDescent="0.2">
      <c r="A21" s="13"/>
      <c r="B21" s="1"/>
      <c r="C21" s="29"/>
      <c r="D21" s="29"/>
      <c r="E21" s="29"/>
      <c r="F21" s="29"/>
      <c r="G21" s="29"/>
      <c r="H21" s="29"/>
      <c r="I21" s="30"/>
      <c r="J21" s="29"/>
    </row>
    <row r="22" spans="1:10" x14ac:dyDescent="0.2">
      <c r="A22" s="8" t="s">
        <v>17</v>
      </c>
      <c r="B22" s="26"/>
      <c r="C22" s="29">
        <f>SUM(C24:C26)</f>
        <v>223731</v>
      </c>
      <c r="D22" s="29">
        <f t="shared" ref="D22:I22" si="4">SUM(D24:D26)</f>
        <v>92800</v>
      </c>
      <c r="E22" s="29">
        <f t="shared" si="4"/>
        <v>192000</v>
      </c>
      <c r="F22" s="29">
        <f t="shared" si="4"/>
        <v>133500</v>
      </c>
      <c r="G22" s="29">
        <f t="shared" si="4"/>
        <v>57570</v>
      </c>
      <c r="H22" s="29">
        <f t="shared" si="4"/>
        <v>6000</v>
      </c>
      <c r="I22" s="30">
        <f t="shared" si="4"/>
        <v>9000</v>
      </c>
      <c r="J22" s="29">
        <f t="shared" si="2"/>
        <v>714601</v>
      </c>
    </row>
    <row r="23" spans="1:10" x14ac:dyDescent="0.2">
      <c r="A23" s="12"/>
      <c r="B23" s="1"/>
      <c r="C23" s="29"/>
      <c r="D23" s="29"/>
      <c r="E23" s="29"/>
      <c r="F23" s="29"/>
      <c r="G23" s="29"/>
      <c r="H23" s="29"/>
      <c r="I23" s="30"/>
      <c r="J23" s="29"/>
    </row>
    <row r="24" spans="1:10" ht="15.75" x14ac:dyDescent="0.25">
      <c r="A24" s="3" t="s">
        <v>11</v>
      </c>
      <c r="B24" s="23"/>
      <c r="C24" s="38">
        <v>223731</v>
      </c>
      <c r="D24" s="38">
        <v>92800</v>
      </c>
      <c r="E24" s="38">
        <v>192000</v>
      </c>
      <c r="F24" s="38">
        <v>133500</v>
      </c>
      <c r="G24" s="38">
        <v>57570</v>
      </c>
      <c r="H24" s="38">
        <v>6000</v>
      </c>
      <c r="I24" s="30">
        <v>9000</v>
      </c>
      <c r="J24" s="29">
        <f t="shared" si="2"/>
        <v>714601</v>
      </c>
    </row>
    <row r="25" spans="1:10" x14ac:dyDescent="0.2">
      <c r="A25" s="3" t="s">
        <v>18</v>
      </c>
      <c r="B25" s="23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f t="shared" si="2"/>
        <v>0</v>
      </c>
    </row>
    <row r="26" spans="1:10" x14ac:dyDescent="0.2">
      <c r="A26" s="3" t="s">
        <v>16</v>
      </c>
      <c r="B26" s="23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f t="shared" si="2"/>
        <v>0</v>
      </c>
    </row>
    <row r="27" spans="1:10" x14ac:dyDescent="0.2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 x14ac:dyDescent="0.2">
      <c r="A28" s="3"/>
      <c r="B28" s="1"/>
      <c r="C28" s="15"/>
      <c r="D28" s="15"/>
      <c r="E28" s="15"/>
      <c r="F28" s="15"/>
      <c r="G28" s="15"/>
      <c r="H28" s="15"/>
      <c r="I28" s="16" t="s">
        <v>6</v>
      </c>
      <c r="J28" s="17"/>
    </row>
    <row r="29" spans="1:10" x14ac:dyDescent="0.2">
      <c r="A29" s="3"/>
      <c r="B29" s="1"/>
      <c r="C29" s="18" t="s">
        <v>1</v>
      </c>
      <c r="D29" s="18" t="s">
        <v>2</v>
      </c>
      <c r="E29" s="18" t="s">
        <v>30</v>
      </c>
      <c r="F29" s="18" t="s">
        <v>3</v>
      </c>
      <c r="G29" s="18" t="s">
        <v>0</v>
      </c>
      <c r="H29" s="18" t="s">
        <v>4</v>
      </c>
      <c r="I29" s="19" t="s">
        <v>7</v>
      </c>
      <c r="J29" s="18" t="s">
        <v>5</v>
      </c>
    </row>
    <row r="30" spans="1:10" x14ac:dyDescent="0.2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 x14ac:dyDescent="0.2">
      <c r="A31" s="3" t="s">
        <v>26</v>
      </c>
      <c r="B31" s="1"/>
      <c r="C31" s="39">
        <f>SUM(C34+C40+C46)</f>
        <v>70315274.640000001</v>
      </c>
      <c r="D31" s="39">
        <f t="shared" ref="D31:I31" si="5">SUM(D34+D40+D46)</f>
        <v>18310138</v>
      </c>
      <c r="E31" s="39">
        <f>SUM(E34+E40+E46)</f>
        <v>24242601.75</v>
      </c>
      <c r="F31" s="39">
        <f t="shared" si="5"/>
        <v>32123831.530000001</v>
      </c>
      <c r="G31" s="39">
        <f>SUM(G34+G40+G46)</f>
        <v>9892833.9199999999</v>
      </c>
      <c r="H31" s="39">
        <f t="shared" si="5"/>
        <v>2262251</v>
      </c>
      <c r="I31" s="40">
        <f t="shared" si="5"/>
        <v>3276113.63</v>
      </c>
      <c r="J31" s="39">
        <f>SUM(C31:I31)</f>
        <v>160423044.47</v>
      </c>
    </row>
    <row r="32" spans="1:10" x14ac:dyDescent="0.2">
      <c r="A32" s="12"/>
      <c r="B32" s="36"/>
      <c r="C32" s="31"/>
      <c r="D32" s="31"/>
      <c r="E32" s="31"/>
      <c r="F32" s="31"/>
      <c r="G32" s="31"/>
      <c r="H32" s="31"/>
      <c r="I32" s="32"/>
      <c r="J32" s="31"/>
    </row>
    <row r="33" spans="1:10" x14ac:dyDescent="0.2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 x14ac:dyDescent="0.2">
      <c r="A34" s="8" t="s">
        <v>10</v>
      </c>
      <c r="B34" s="26"/>
      <c r="C34" s="29">
        <f>SUM(C36:C38)</f>
        <v>23055391.390000001</v>
      </c>
      <c r="D34" s="29">
        <f t="shared" ref="D34:I34" si="6">SUM(D36:D38)</f>
        <v>13983262</v>
      </c>
      <c r="E34" s="29">
        <f t="shared" si="6"/>
        <v>9212148.0399999991</v>
      </c>
      <c r="F34" s="29">
        <f t="shared" si="6"/>
        <v>10782544.08</v>
      </c>
      <c r="G34" s="29">
        <f t="shared" si="6"/>
        <v>3800290.37</v>
      </c>
      <c r="H34" s="29">
        <f t="shared" si="6"/>
        <v>981250</v>
      </c>
      <c r="I34" s="30">
        <f t="shared" si="6"/>
        <v>1203958.6299999999</v>
      </c>
      <c r="J34" s="29">
        <f>SUM(C34:I34)</f>
        <v>63018844.509999998</v>
      </c>
    </row>
    <row r="35" spans="1:10" x14ac:dyDescent="0.2">
      <c r="A35" s="12"/>
      <c r="B35" s="1"/>
      <c r="C35" s="33"/>
      <c r="D35" s="33"/>
      <c r="E35" s="33"/>
      <c r="F35" s="33"/>
      <c r="G35" s="33"/>
      <c r="H35" s="33"/>
      <c r="I35" s="30"/>
      <c r="J35" s="33"/>
    </row>
    <row r="36" spans="1:10" ht="15.75" x14ac:dyDescent="0.25">
      <c r="A36" s="3" t="s">
        <v>11</v>
      </c>
      <c r="B36" s="1"/>
      <c r="C36" s="38">
        <v>22932191.390000001</v>
      </c>
      <c r="D36" s="38">
        <v>12632062</v>
      </c>
      <c r="E36" s="38">
        <v>7247454.7199999997</v>
      </c>
      <c r="F36" s="38">
        <v>10684544.08</v>
      </c>
      <c r="G36" s="38">
        <v>3666702</v>
      </c>
      <c r="H36" s="38">
        <v>974850</v>
      </c>
      <c r="I36" s="30">
        <v>1190958.6299999999</v>
      </c>
      <c r="J36" s="29">
        <f t="shared" ref="J36:J50" si="7">SUM(C36:I36)</f>
        <v>59328762.82</v>
      </c>
    </row>
    <row r="37" spans="1:10" ht="15.75" x14ac:dyDescent="0.25">
      <c r="A37" s="3" t="s">
        <v>18</v>
      </c>
      <c r="B37" s="1"/>
      <c r="C37" s="38">
        <v>38850</v>
      </c>
      <c r="D37" s="38">
        <v>609200</v>
      </c>
      <c r="E37" s="38">
        <v>1164356.3</v>
      </c>
      <c r="F37" s="38">
        <v>27000</v>
      </c>
      <c r="G37" s="38">
        <v>78465</v>
      </c>
      <c r="H37" s="38">
        <v>5400</v>
      </c>
      <c r="I37" s="30">
        <v>4000</v>
      </c>
      <c r="J37" s="29">
        <f t="shared" si="7"/>
        <v>1927271.3</v>
      </c>
    </row>
    <row r="38" spans="1:10" ht="15.75" x14ac:dyDescent="0.25">
      <c r="A38" s="3" t="s">
        <v>16</v>
      </c>
      <c r="B38" s="1"/>
      <c r="C38" s="38">
        <v>84350</v>
      </c>
      <c r="D38" s="38">
        <v>742000</v>
      </c>
      <c r="E38" s="38">
        <v>800337.02</v>
      </c>
      <c r="F38" s="38">
        <v>71000</v>
      </c>
      <c r="G38" s="38">
        <v>55123.37</v>
      </c>
      <c r="H38" s="38">
        <v>1000</v>
      </c>
      <c r="I38" s="30">
        <v>9000</v>
      </c>
      <c r="J38" s="29">
        <f t="shared" si="7"/>
        <v>1762810.3900000001</v>
      </c>
    </row>
    <row r="39" spans="1:10" ht="15.75" x14ac:dyDescent="0.25">
      <c r="A39" s="3"/>
      <c r="B39" s="1"/>
      <c r="C39" s="38"/>
      <c r="D39" s="38"/>
      <c r="E39" s="38"/>
      <c r="F39" s="38"/>
      <c r="G39" s="38"/>
      <c r="H39" s="38"/>
      <c r="I39" s="38"/>
      <c r="J39" s="29"/>
    </row>
    <row r="40" spans="1:10" ht="15.75" x14ac:dyDescent="0.25">
      <c r="A40" s="8" t="s">
        <v>14</v>
      </c>
      <c r="B40" s="26"/>
      <c r="C40" s="38">
        <f>SUM(C42:C44)</f>
        <v>46890511.140000001</v>
      </c>
      <c r="D40" s="38">
        <f t="shared" ref="D40:I40" si="8">SUM(D42:D44)</f>
        <v>4306376</v>
      </c>
      <c r="E40" s="38">
        <f t="shared" si="8"/>
        <v>14914453.709999999</v>
      </c>
      <c r="F40" s="38">
        <f t="shared" si="8"/>
        <v>21150787.449999999</v>
      </c>
      <c r="G40" s="38">
        <f t="shared" si="8"/>
        <v>6058793.5499999998</v>
      </c>
      <c r="H40" s="38">
        <f t="shared" si="8"/>
        <v>1270001</v>
      </c>
      <c r="I40" s="30">
        <f t="shared" si="8"/>
        <v>2040905</v>
      </c>
      <c r="J40" s="29">
        <f>SUM(C40:I40)</f>
        <v>96631827.849999994</v>
      </c>
    </row>
    <row r="41" spans="1:10" ht="15.75" x14ac:dyDescent="0.25">
      <c r="A41" s="3"/>
      <c r="B41" s="1"/>
      <c r="C41" s="38"/>
      <c r="D41" s="38"/>
      <c r="E41" s="38"/>
      <c r="F41" s="38"/>
      <c r="G41" s="38"/>
      <c r="H41" s="38"/>
      <c r="I41" s="30"/>
      <c r="J41" s="29"/>
    </row>
    <row r="42" spans="1:10" ht="15.75" x14ac:dyDescent="0.25">
      <c r="A42" s="3" t="s">
        <v>11</v>
      </c>
      <c r="B42" s="1"/>
      <c r="C42" s="38">
        <v>46356590.93</v>
      </c>
      <c r="D42" s="38">
        <v>4280376</v>
      </c>
      <c r="E42" s="38">
        <v>14222217.439999999</v>
      </c>
      <c r="F42" s="38">
        <v>20918887.449999999</v>
      </c>
      <c r="G42" s="38">
        <v>5940793.5499999998</v>
      </c>
      <c r="H42" s="38">
        <v>1262301</v>
      </c>
      <c r="I42" s="30">
        <v>2027705</v>
      </c>
      <c r="J42" s="29">
        <f t="shared" si="7"/>
        <v>95008871.36999999</v>
      </c>
    </row>
    <row r="43" spans="1:10" ht="15.75" x14ac:dyDescent="0.25">
      <c r="A43" s="3" t="s">
        <v>18</v>
      </c>
      <c r="B43" s="1"/>
      <c r="C43" s="38">
        <v>118750</v>
      </c>
      <c r="D43" s="38">
        <v>10000</v>
      </c>
      <c r="E43" s="38">
        <v>187235</v>
      </c>
      <c r="F43" s="38">
        <v>35700</v>
      </c>
      <c r="G43" s="38">
        <v>13500</v>
      </c>
      <c r="H43" s="38">
        <v>0</v>
      </c>
      <c r="I43" s="30">
        <v>0</v>
      </c>
      <c r="J43" s="29">
        <f t="shared" si="7"/>
        <v>365185</v>
      </c>
    </row>
    <row r="44" spans="1:10" ht="15.75" x14ac:dyDescent="0.25">
      <c r="A44" s="3" t="s">
        <v>16</v>
      </c>
      <c r="B44" s="1"/>
      <c r="C44" s="38">
        <v>415170.21</v>
      </c>
      <c r="D44" s="38">
        <v>16000</v>
      </c>
      <c r="E44" s="38">
        <v>505001.27</v>
      </c>
      <c r="F44" s="38">
        <v>196200</v>
      </c>
      <c r="G44" s="38">
        <v>104500</v>
      </c>
      <c r="H44" s="38">
        <v>7700</v>
      </c>
      <c r="I44" s="30">
        <v>13200</v>
      </c>
      <c r="J44" s="29">
        <f t="shared" si="7"/>
        <v>1257771.48</v>
      </c>
    </row>
    <row r="45" spans="1:10" ht="15.75" x14ac:dyDescent="0.25">
      <c r="A45" s="3"/>
      <c r="B45" s="1"/>
      <c r="C45" s="38"/>
      <c r="D45" s="38"/>
      <c r="E45" s="38"/>
      <c r="F45" s="38"/>
      <c r="G45" s="38"/>
      <c r="H45" s="38"/>
      <c r="I45" s="30"/>
      <c r="J45" s="29"/>
    </row>
    <row r="46" spans="1:10" ht="15.75" x14ac:dyDescent="0.25">
      <c r="A46" s="8" t="s">
        <v>17</v>
      </c>
      <c r="B46" s="26"/>
      <c r="C46" s="38">
        <f>SUM(C48:C50)</f>
        <v>369372.11</v>
      </c>
      <c r="D46" s="38">
        <f t="shared" ref="D46:I46" si="9">SUM(D48:D50)</f>
        <v>20500</v>
      </c>
      <c r="E46" s="38">
        <f t="shared" si="9"/>
        <v>116000</v>
      </c>
      <c r="F46" s="38">
        <f t="shared" si="9"/>
        <v>190500</v>
      </c>
      <c r="G46" s="38">
        <f t="shared" si="9"/>
        <v>33750</v>
      </c>
      <c r="H46" s="38">
        <f t="shared" si="9"/>
        <v>11000</v>
      </c>
      <c r="I46" s="30">
        <f t="shared" si="9"/>
        <v>31250</v>
      </c>
      <c r="J46" s="29">
        <f t="shared" si="7"/>
        <v>772372.11</v>
      </c>
    </row>
    <row r="47" spans="1:10" ht="15.75" x14ac:dyDescent="0.25">
      <c r="A47" s="13"/>
      <c r="B47" s="1"/>
      <c r="C47" s="38"/>
      <c r="D47" s="38"/>
      <c r="E47" s="38"/>
      <c r="F47" s="38"/>
      <c r="G47" s="38"/>
      <c r="H47" s="38"/>
      <c r="I47" s="30"/>
      <c r="J47" s="29"/>
    </row>
    <row r="48" spans="1:10" ht="15.75" x14ac:dyDescent="0.25">
      <c r="A48" s="3" t="s">
        <v>11</v>
      </c>
      <c r="B48" s="23"/>
      <c r="C48" s="38">
        <v>365672.11</v>
      </c>
      <c r="D48" s="38">
        <v>20500</v>
      </c>
      <c r="E48" s="38">
        <v>115500</v>
      </c>
      <c r="F48" s="38">
        <v>190500</v>
      </c>
      <c r="G48" s="38">
        <v>33750</v>
      </c>
      <c r="H48" s="38">
        <v>11000</v>
      </c>
      <c r="I48" s="30">
        <v>31250</v>
      </c>
      <c r="J48" s="29">
        <f t="shared" si="7"/>
        <v>768172.11</v>
      </c>
    </row>
    <row r="49" spans="1:16" ht="15.75" x14ac:dyDescent="0.25">
      <c r="A49" s="3" t="s">
        <v>18</v>
      </c>
      <c r="B49" s="23"/>
      <c r="C49" s="38">
        <v>3700</v>
      </c>
      <c r="D49" s="38">
        <v>0</v>
      </c>
      <c r="E49" s="38">
        <v>500</v>
      </c>
      <c r="F49" s="38">
        <v>0</v>
      </c>
      <c r="G49" s="38">
        <v>0</v>
      </c>
      <c r="H49" s="38">
        <v>0</v>
      </c>
      <c r="I49" s="30">
        <v>0</v>
      </c>
      <c r="J49" s="29">
        <f t="shared" si="7"/>
        <v>4200</v>
      </c>
    </row>
    <row r="50" spans="1:16" ht="15.75" x14ac:dyDescent="0.25">
      <c r="A50" s="3" t="s">
        <v>16</v>
      </c>
      <c r="B50" s="23"/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0">
        <v>0</v>
      </c>
      <c r="J50" s="29">
        <f t="shared" si="7"/>
        <v>0</v>
      </c>
    </row>
    <row r="51" spans="1:16" x14ac:dyDescent="0.2">
      <c r="A51" s="12"/>
      <c r="B51" s="11"/>
      <c r="C51" s="29"/>
      <c r="D51" s="29"/>
      <c r="E51" s="29"/>
      <c r="F51" s="29"/>
      <c r="G51" s="29"/>
      <c r="H51" s="29"/>
      <c r="I51" s="30"/>
      <c r="J51" s="29"/>
    </row>
    <row r="52" spans="1:16" x14ac:dyDescent="0.2">
      <c r="A52" s="3"/>
      <c r="B52" s="1"/>
      <c r="C52" s="15"/>
      <c r="D52" s="15"/>
      <c r="E52" s="15"/>
      <c r="F52" s="15"/>
      <c r="G52" s="15"/>
      <c r="H52" s="15"/>
      <c r="I52" s="16" t="s">
        <v>6</v>
      </c>
      <c r="J52" s="17"/>
    </row>
    <row r="53" spans="1:16" x14ac:dyDescent="0.2">
      <c r="A53" s="3"/>
      <c r="B53" s="1"/>
      <c r="C53" s="18" t="s">
        <v>1</v>
      </c>
      <c r="D53" s="18" t="s">
        <v>2</v>
      </c>
      <c r="E53" s="18" t="s">
        <v>30</v>
      </c>
      <c r="F53" s="18" t="s">
        <v>3</v>
      </c>
      <c r="G53" s="18" t="s">
        <v>0</v>
      </c>
      <c r="H53" s="18" t="s">
        <v>4</v>
      </c>
      <c r="I53" s="19" t="s">
        <v>7</v>
      </c>
      <c r="J53" s="18" t="s">
        <v>5</v>
      </c>
    </row>
    <row r="54" spans="1:16" x14ac:dyDescent="0.2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 x14ac:dyDescent="0.2">
      <c r="A55" s="3" t="s">
        <v>27</v>
      </c>
      <c r="B55" s="1"/>
      <c r="C55" s="39">
        <f>C58+C62+C67</f>
        <v>75000</v>
      </c>
      <c r="D55" s="39">
        <f t="shared" ref="D55:I55" si="10">D58+D62+D67</f>
        <v>5000</v>
      </c>
      <c r="E55" s="39">
        <f>E58+E62+E67</f>
        <v>13500</v>
      </c>
      <c r="F55" s="39">
        <f t="shared" si="10"/>
        <v>48500</v>
      </c>
      <c r="G55" s="39">
        <f t="shared" si="10"/>
        <v>4500</v>
      </c>
      <c r="H55" s="39">
        <f t="shared" si="10"/>
        <v>10000</v>
      </c>
      <c r="I55" s="40">
        <f t="shared" si="10"/>
        <v>0</v>
      </c>
      <c r="J55" s="39">
        <f>SUM(C55:I55)</f>
        <v>156500</v>
      </c>
    </row>
    <row r="56" spans="1:16" x14ac:dyDescent="0.2">
      <c r="A56" s="12"/>
      <c r="B56" s="36"/>
      <c r="C56" s="31"/>
      <c r="D56" s="31"/>
      <c r="E56" s="31"/>
      <c r="F56" s="31"/>
      <c r="G56" s="31"/>
      <c r="H56" s="31"/>
      <c r="I56" s="32"/>
      <c r="J56" s="31"/>
    </row>
    <row r="57" spans="1:16" x14ac:dyDescent="0.2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75" x14ac:dyDescent="0.25">
      <c r="A58" s="8" t="s">
        <v>10</v>
      </c>
      <c r="B58" s="26"/>
      <c r="C58" s="38">
        <f>SUM(C60)</f>
        <v>75000</v>
      </c>
      <c r="D58" s="38">
        <f t="shared" ref="D58:I58" si="11">SUM(D60)</f>
        <v>5000</v>
      </c>
      <c r="E58" s="38">
        <f t="shared" si="11"/>
        <v>13500</v>
      </c>
      <c r="F58" s="38">
        <f t="shared" si="11"/>
        <v>48500</v>
      </c>
      <c r="G58" s="38">
        <f t="shared" si="11"/>
        <v>4500</v>
      </c>
      <c r="H58" s="38">
        <f t="shared" si="11"/>
        <v>10000</v>
      </c>
      <c r="I58" s="30">
        <f t="shared" si="11"/>
        <v>0</v>
      </c>
      <c r="J58" s="29">
        <f>SUM(C58:I58)</f>
        <v>156500</v>
      </c>
      <c r="L58" s="38"/>
      <c r="M58" s="38"/>
      <c r="N58" s="38"/>
      <c r="O58" s="38"/>
      <c r="P58" s="38"/>
    </row>
    <row r="59" spans="1:16" ht="15.75" x14ac:dyDescent="0.25">
      <c r="A59" s="12"/>
      <c r="B59" s="1"/>
      <c r="C59" s="38"/>
      <c r="D59" s="38"/>
      <c r="E59" s="38"/>
      <c r="F59" s="38"/>
      <c r="G59" s="38"/>
      <c r="H59" s="38"/>
      <c r="I59" s="30"/>
      <c r="J59" s="33"/>
    </row>
    <row r="60" spans="1:16" ht="15.75" x14ac:dyDescent="0.25">
      <c r="A60" s="3" t="s">
        <v>18</v>
      </c>
      <c r="B60" s="1"/>
      <c r="C60" s="38">
        <v>75000</v>
      </c>
      <c r="D60" s="38">
        <v>5000</v>
      </c>
      <c r="E60" s="38">
        <v>13500</v>
      </c>
      <c r="F60" s="38">
        <v>48500</v>
      </c>
      <c r="G60" s="38">
        <v>4500</v>
      </c>
      <c r="H60" s="38">
        <v>10000</v>
      </c>
      <c r="I60" s="30">
        <v>0</v>
      </c>
      <c r="J60" s="29">
        <f t="shared" ref="J60" si="12">SUM(C60:I60)</f>
        <v>156500</v>
      </c>
    </row>
    <row r="61" spans="1:16" ht="15.75" x14ac:dyDescent="0.25">
      <c r="A61" s="3"/>
      <c r="B61" s="1"/>
      <c r="C61" s="38"/>
      <c r="D61" s="38"/>
      <c r="E61" s="38"/>
      <c r="F61" s="38"/>
      <c r="G61" s="38"/>
      <c r="H61" s="38"/>
      <c r="I61" s="30"/>
      <c r="J61" s="29"/>
    </row>
    <row r="62" spans="1:16" ht="15.75" x14ac:dyDescent="0.25">
      <c r="A62" s="8" t="s">
        <v>14</v>
      </c>
      <c r="B62" s="26"/>
      <c r="C62" s="38">
        <f>SUM(C64)</f>
        <v>0</v>
      </c>
      <c r="D62" s="38">
        <f t="shared" ref="D62:I62" si="13">SUM(D64)</f>
        <v>0</v>
      </c>
      <c r="E62" s="38">
        <f t="shared" si="13"/>
        <v>0</v>
      </c>
      <c r="F62" s="38">
        <f t="shared" si="13"/>
        <v>0</v>
      </c>
      <c r="G62" s="38">
        <f t="shared" si="13"/>
        <v>0</v>
      </c>
      <c r="H62" s="38">
        <f t="shared" si="13"/>
        <v>0</v>
      </c>
      <c r="I62" s="30">
        <f t="shared" si="13"/>
        <v>0</v>
      </c>
      <c r="J62" s="29">
        <f>SUM(C62:I62)</f>
        <v>0</v>
      </c>
    </row>
    <row r="63" spans="1:16" ht="15.75" x14ac:dyDescent="0.25">
      <c r="A63" s="3"/>
      <c r="B63" s="1"/>
      <c r="C63" s="38"/>
      <c r="D63" s="38"/>
      <c r="E63" s="38"/>
      <c r="F63" s="38"/>
      <c r="G63" s="38"/>
      <c r="H63" s="38"/>
      <c r="I63" s="30"/>
      <c r="J63" s="29"/>
    </row>
    <row r="64" spans="1:16" ht="15.75" x14ac:dyDescent="0.25">
      <c r="A64" s="3" t="s">
        <v>11</v>
      </c>
      <c r="B64" s="1"/>
      <c r="C64" s="38">
        <f t="shared" ref="C64:I65" si="14">SUM(C66)</f>
        <v>0</v>
      </c>
      <c r="D64" s="38">
        <f t="shared" si="14"/>
        <v>0</v>
      </c>
      <c r="E64" s="38">
        <f t="shared" si="14"/>
        <v>0</v>
      </c>
      <c r="F64" s="38">
        <f t="shared" si="14"/>
        <v>0</v>
      </c>
      <c r="G64" s="38">
        <f t="shared" si="14"/>
        <v>0</v>
      </c>
      <c r="H64" s="38">
        <f t="shared" si="14"/>
        <v>0</v>
      </c>
      <c r="I64" s="30">
        <f t="shared" si="14"/>
        <v>0</v>
      </c>
      <c r="J64" s="29">
        <f t="shared" ref="J64" si="15">SUM(C64:I64)</f>
        <v>0</v>
      </c>
    </row>
    <row r="65" spans="1:10" ht="15.75" x14ac:dyDescent="0.25">
      <c r="A65" s="3" t="s">
        <v>18</v>
      </c>
      <c r="B65" s="1"/>
      <c r="C65" s="38">
        <f t="shared" si="14"/>
        <v>0</v>
      </c>
      <c r="D65" s="38">
        <f t="shared" si="14"/>
        <v>0</v>
      </c>
      <c r="E65" s="38">
        <v>5500</v>
      </c>
      <c r="F65" s="38">
        <f t="shared" si="14"/>
        <v>0</v>
      </c>
      <c r="G65" s="38">
        <f t="shared" si="14"/>
        <v>0</v>
      </c>
      <c r="H65" s="38">
        <f t="shared" si="14"/>
        <v>0</v>
      </c>
      <c r="I65" s="30">
        <f t="shared" si="14"/>
        <v>0</v>
      </c>
      <c r="J65" s="29"/>
    </row>
    <row r="66" spans="1:10" ht="15.75" x14ac:dyDescent="0.25">
      <c r="A66" s="3"/>
      <c r="B66" s="1"/>
      <c r="C66" s="38"/>
      <c r="D66" s="38"/>
      <c r="E66" s="38"/>
      <c r="F66" s="38"/>
      <c r="G66" s="38"/>
      <c r="H66" s="38"/>
      <c r="I66" s="30"/>
      <c r="J66" s="29"/>
    </row>
    <row r="67" spans="1:10" ht="15.75" x14ac:dyDescent="0.25">
      <c r="A67" s="8" t="s">
        <v>17</v>
      </c>
      <c r="B67" s="26"/>
      <c r="C67" s="38">
        <f>SUM(C69)</f>
        <v>0</v>
      </c>
      <c r="D67" s="38">
        <f t="shared" ref="D67:I67" si="16">SUM(D69)</f>
        <v>0</v>
      </c>
      <c r="E67" s="38">
        <f t="shared" si="16"/>
        <v>0</v>
      </c>
      <c r="F67" s="38">
        <f t="shared" si="16"/>
        <v>0</v>
      </c>
      <c r="G67" s="38">
        <f t="shared" si="16"/>
        <v>0</v>
      </c>
      <c r="H67" s="38">
        <f t="shared" si="16"/>
        <v>0</v>
      </c>
      <c r="I67" s="30">
        <f t="shared" si="16"/>
        <v>0</v>
      </c>
      <c r="J67" s="29">
        <f>SUM(C67:I67)</f>
        <v>0</v>
      </c>
    </row>
    <row r="68" spans="1:10" ht="15.75" x14ac:dyDescent="0.25">
      <c r="A68" s="13"/>
      <c r="B68" s="1"/>
      <c r="C68" s="38"/>
      <c r="D68" s="38"/>
      <c r="E68" s="38"/>
      <c r="F68" s="38"/>
      <c r="G68" s="38"/>
      <c r="H68" s="38"/>
      <c r="I68" s="30"/>
      <c r="J68" s="29"/>
    </row>
    <row r="69" spans="1:10" ht="15.75" x14ac:dyDescent="0.25">
      <c r="A69" s="3" t="s">
        <v>18</v>
      </c>
      <c r="B69" s="23"/>
      <c r="C69" s="38">
        <f t="shared" ref="C69:I69" si="17">SUM(C71)</f>
        <v>0</v>
      </c>
      <c r="D69" s="38">
        <f t="shared" si="17"/>
        <v>0</v>
      </c>
      <c r="E69" s="38">
        <f t="shared" si="17"/>
        <v>0</v>
      </c>
      <c r="F69" s="38">
        <f t="shared" si="17"/>
        <v>0</v>
      </c>
      <c r="G69" s="38">
        <f t="shared" si="17"/>
        <v>0</v>
      </c>
      <c r="H69" s="38">
        <f t="shared" si="17"/>
        <v>0</v>
      </c>
      <c r="I69" s="30">
        <f t="shared" si="17"/>
        <v>0</v>
      </c>
      <c r="J69" s="29">
        <f t="shared" ref="J69" si="18">SUM(C69:I69)</f>
        <v>0</v>
      </c>
    </row>
    <row r="70" spans="1:10" x14ac:dyDescent="0.2">
      <c r="A70" s="12"/>
      <c r="B70" s="11"/>
      <c r="C70" s="29"/>
      <c r="D70" s="29"/>
      <c r="E70" s="29"/>
      <c r="F70" s="29"/>
      <c r="G70" s="29"/>
      <c r="H70" s="29"/>
      <c r="I70" s="30"/>
      <c r="J70" s="29"/>
    </row>
    <row r="71" spans="1:10" x14ac:dyDescent="0.2">
      <c r="A71" s="8" t="s">
        <v>28</v>
      </c>
      <c r="B71" s="25"/>
      <c r="C71" s="29"/>
      <c r="D71" s="29"/>
      <c r="E71" s="29"/>
      <c r="F71" s="29"/>
      <c r="G71" s="29"/>
      <c r="H71" s="29"/>
      <c r="I71" s="30"/>
      <c r="J71" s="29"/>
    </row>
    <row r="72" spans="1:10" ht="7.9" customHeight="1" x14ac:dyDescent="0.2">
      <c r="A72" s="3"/>
      <c r="B72" s="1"/>
      <c r="C72" s="29"/>
      <c r="D72" s="29"/>
      <c r="E72" s="29"/>
      <c r="F72" s="29"/>
      <c r="G72" s="29"/>
      <c r="H72" s="29"/>
      <c r="I72" s="30"/>
      <c r="J72" s="29"/>
    </row>
    <row r="73" spans="1:10" x14ac:dyDescent="0.2">
      <c r="A73" s="28" t="s">
        <v>19</v>
      </c>
      <c r="B73" s="26"/>
      <c r="C73" s="29">
        <f>SUM(C12+C18+C24+C36+C42+C48+C64)</f>
        <v>83381138.589999989</v>
      </c>
      <c r="D73" s="29">
        <f t="shared" ref="D73:I73" si="19">SUM(D12+D18+D24+D36+D42+D48+D64)</f>
        <v>19350356.609999999</v>
      </c>
      <c r="E73" s="29">
        <f t="shared" si="19"/>
        <v>32155464.119999997</v>
      </c>
      <c r="F73" s="29">
        <f t="shared" si="19"/>
        <v>37172022.039999999</v>
      </c>
      <c r="G73" s="29">
        <f t="shared" si="19"/>
        <v>11283021.789999999</v>
      </c>
      <c r="H73" s="29">
        <f t="shared" si="19"/>
        <v>2475751</v>
      </c>
      <c r="I73" s="30">
        <f t="shared" si="19"/>
        <v>3721887.63</v>
      </c>
      <c r="J73" s="29">
        <f>SUM(C73:I73)</f>
        <v>189539641.77999997</v>
      </c>
    </row>
    <row r="74" spans="1:10" x14ac:dyDescent="0.2">
      <c r="A74" s="3" t="s">
        <v>20</v>
      </c>
      <c r="B74" s="2"/>
      <c r="C74" s="29">
        <f>SUM(C13+C19+C25+C37+C43+C49+C60+C65+C69)</f>
        <v>1919752.24</v>
      </c>
      <c r="D74" s="29">
        <f t="shared" ref="D74:I74" si="20">SUM(D13+D19+D25+D37+D43+D49+D60+D65+D69)</f>
        <v>1092200</v>
      </c>
      <c r="E74" s="29">
        <f t="shared" si="20"/>
        <v>2804296.3</v>
      </c>
      <c r="F74" s="29">
        <f t="shared" si="20"/>
        <v>975560.82</v>
      </c>
      <c r="G74" s="29">
        <f t="shared" si="20"/>
        <v>412602.29000000004</v>
      </c>
      <c r="H74" s="29">
        <f t="shared" si="20"/>
        <v>48400</v>
      </c>
      <c r="I74" s="30">
        <f t="shared" si="20"/>
        <v>107770</v>
      </c>
      <c r="J74" s="29">
        <f t="shared" ref="J74:J75" si="21">SUM(C74:I74)</f>
        <v>7360581.6500000004</v>
      </c>
    </row>
    <row r="75" spans="1:10" x14ac:dyDescent="0.2">
      <c r="A75" s="3" t="s">
        <v>21</v>
      </c>
      <c r="B75" s="3"/>
      <c r="C75" s="29">
        <f>SUM(C14+C20+C26+C38+C44+C50)</f>
        <v>956557.57000000007</v>
      </c>
      <c r="D75" s="29">
        <f t="shared" ref="D75:I75" si="22">SUM(D14+D20+D26+D38+D44+D50)</f>
        <v>762000</v>
      </c>
      <c r="E75" s="29">
        <f t="shared" si="22"/>
        <v>1472638.29</v>
      </c>
      <c r="F75" s="29">
        <f t="shared" si="22"/>
        <v>483550</v>
      </c>
      <c r="G75" s="29">
        <f t="shared" si="22"/>
        <v>251623.37</v>
      </c>
      <c r="H75" s="29">
        <f t="shared" si="22"/>
        <v>25700</v>
      </c>
      <c r="I75" s="30">
        <f t="shared" si="22"/>
        <v>32450</v>
      </c>
      <c r="J75" s="29">
        <f t="shared" si="21"/>
        <v>3984519.2300000004</v>
      </c>
    </row>
    <row r="76" spans="1:10" ht="9" customHeight="1" x14ac:dyDescent="0.2">
      <c r="A76" s="3"/>
      <c r="B76" s="3"/>
      <c r="C76" s="29"/>
      <c r="D76" s="29"/>
      <c r="E76" s="29"/>
      <c r="F76" s="29"/>
      <c r="G76" s="29"/>
      <c r="H76" s="29"/>
      <c r="I76" s="30"/>
      <c r="J76" s="29"/>
    </row>
    <row r="77" spans="1:10" ht="7.9" customHeight="1" x14ac:dyDescent="0.2">
      <c r="A77" s="9"/>
      <c r="B77" s="9"/>
      <c r="C77" s="29"/>
      <c r="D77" s="29"/>
      <c r="E77" s="29"/>
      <c r="F77" s="29"/>
      <c r="G77" s="29"/>
      <c r="H77" s="29"/>
      <c r="I77" s="30"/>
      <c r="J77" s="29"/>
    </row>
    <row r="78" spans="1:10" x14ac:dyDescent="0.2">
      <c r="A78" s="28" t="s">
        <v>22</v>
      </c>
      <c r="B78" s="28"/>
      <c r="C78" s="29">
        <f>SUM(C10+C34+C58)</f>
        <v>31872776.350000001</v>
      </c>
      <c r="D78" s="29">
        <f t="shared" ref="D78:I78" si="23">SUM(D10+D34+D58)</f>
        <v>16602463.609999999</v>
      </c>
      <c r="E78" s="29">
        <f t="shared" si="23"/>
        <v>17582655.969999999</v>
      </c>
      <c r="F78" s="29">
        <f t="shared" si="23"/>
        <v>14229769.449999999</v>
      </c>
      <c r="G78" s="29">
        <f t="shared" si="23"/>
        <v>4999933.9000000004</v>
      </c>
      <c r="H78" s="29">
        <f t="shared" si="23"/>
        <v>1178950</v>
      </c>
      <c r="I78" s="30">
        <f t="shared" si="23"/>
        <v>1549932.63</v>
      </c>
      <c r="J78" s="29">
        <f>SUM(C78:I78)</f>
        <v>88016481.909999996</v>
      </c>
    </row>
    <row r="79" spans="1:10" x14ac:dyDescent="0.2">
      <c r="A79" s="3" t="s">
        <v>23</v>
      </c>
      <c r="B79" s="2"/>
      <c r="C79" s="29">
        <f>SUM(C16+C40+C62)</f>
        <v>53791568.939999998</v>
      </c>
      <c r="D79" s="29">
        <f t="shared" ref="D79:I79" si="24">SUM(D16+D40+D62)</f>
        <v>4488793</v>
      </c>
      <c r="E79" s="29">
        <f t="shared" si="24"/>
        <v>18536242.739999998</v>
      </c>
      <c r="F79" s="29">
        <f t="shared" si="24"/>
        <v>24077363.41</v>
      </c>
      <c r="G79" s="29">
        <f t="shared" si="24"/>
        <v>6855993.5499999998</v>
      </c>
      <c r="H79" s="29">
        <f t="shared" si="24"/>
        <v>1353901</v>
      </c>
      <c r="I79" s="30">
        <f t="shared" si="24"/>
        <v>2271925</v>
      </c>
      <c r="J79" s="29">
        <f t="shared" ref="J79:J80" si="25">SUM(C79:I79)</f>
        <v>111375787.63999999</v>
      </c>
    </row>
    <row r="80" spans="1:10" x14ac:dyDescent="0.2">
      <c r="A80" s="3" t="s">
        <v>24</v>
      </c>
      <c r="B80" s="1"/>
      <c r="C80" s="29">
        <f>SUM(C22+C46+C67)</f>
        <v>593103.11</v>
      </c>
      <c r="D80" s="29">
        <f t="shared" ref="D80:I80" si="26">SUM(D22+D46+D67)</f>
        <v>113300</v>
      </c>
      <c r="E80" s="29">
        <f t="shared" si="26"/>
        <v>308000</v>
      </c>
      <c r="F80" s="29">
        <f t="shared" si="26"/>
        <v>324000</v>
      </c>
      <c r="G80" s="29">
        <f t="shared" si="26"/>
        <v>91320</v>
      </c>
      <c r="H80" s="29">
        <f t="shared" si="26"/>
        <v>17000</v>
      </c>
      <c r="I80" s="30">
        <f t="shared" si="26"/>
        <v>40250</v>
      </c>
      <c r="J80" s="29">
        <f t="shared" si="25"/>
        <v>1486973.1099999999</v>
      </c>
    </row>
    <row r="81" spans="1:10" x14ac:dyDescent="0.2">
      <c r="A81" s="3"/>
      <c r="B81" s="1"/>
      <c r="C81" s="29"/>
      <c r="D81" s="29"/>
      <c r="E81" s="29"/>
      <c r="F81" s="29"/>
      <c r="G81" s="29"/>
      <c r="H81" s="29"/>
      <c r="I81" s="30"/>
      <c r="J81" s="29"/>
    </row>
    <row r="82" spans="1:10" x14ac:dyDescent="0.2">
      <c r="A82" s="28" t="s">
        <v>5</v>
      </c>
      <c r="B82" s="26"/>
      <c r="C82" s="29">
        <f>SUM(C78:C80)</f>
        <v>86257448.399999991</v>
      </c>
      <c r="D82" s="29">
        <f t="shared" ref="D82:I82" si="27">SUM(D78:D80)</f>
        <v>21204556.609999999</v>
      </c>
      <c r="E82" s="29">
        <f t="shared" si="27"/>
        <v>36426898.709999993</v>
      </c>
      <c r="F82" s="29">
        <f t="shared" si="27"/>
        <v>38631132.859999999</v>
      </c>
      <c r="G82" s="29">
        <f t="shared" si="27"/>
        <v>11947247.449999999</v>
      </c>
      <c r="H82" s="29">
        <f t="shared" si="27"/>
        <v>2549851</v>
      </c>
      <c r="I82" s="30">
        <f t="shared" si="27"/>
        <v>3862107.63</v>
      </c>
      <c r="J82" s="29">
        <f>SUM(C82:I82)</f>
        <v>200879242.65999997</v>
      </c>
    </row>
    <row r="84" spans="1:10" x14ac:dyDescent="0.2">
      <c r="A84" s="13"/>
    </row>
    <row r="85" spans="1:10" x14ac:dyDescent="0.2">
      <c r="E85" s="34"/>
    </row>
    <row r="86" spans="1:10" x14ac:dyDescent="0.2">
      <c r="E86" s="34"/>
    </row>
    <row r="119" spans="11:13" x14ac:dyDescent="0.2">
      <c r="K119" s="1"/>
      <c r="L119" s="1"/>
      <c r="M119" s="1"/>
    </row>
    <row r="120" spans="11:13" x14ac:dyDescent="0.2">
      <c r="K120" s="1"/>
      <c r="L120" s="1"/>
      <c r="M120" s="1"/>
    </row>
    <row r="121" spans="11:13" x14ac:dyDescent="0.2">
      <c r="K121" s="1"/>
      <c r="L121" s="1"/>
      <c r="M121" s="1"/>
    </row>
    <row r="122" spans="11:13" x14ac:dyDescent="0.2">
      <c r="K122" s="1"/>
      <c r="L122" s="1"/>
      <c r="M122" s="1"/>
    </row>
    <row r="123" spans="11:13" x14ac:dyDescent="0.2">
      <c r="K123" s="1"/>
      <c r="L123" s="1"/>
      <c r="M123" s="1"/>
    </row>
    <row r="124" spans="11:13" x14ac:dyDescent="0.2">
      <c r="K124" s="1"/>
      <c r="L124" s="1"/>
      <c r="M124" s="1"/>
    </row>
    <row r="125" spans="11:13" x14ac:dyDescent="0.2">
      <c r="K125" s="1"/>
      <c r="L125" s="1"/>
      <c r="M125" s="1"/>
    </row>
    <row r="126" spans="11:13" x14ac:dyDescent="0.2">
      <c r="K126" s="1"/>
      <c r="L126" s="1"/>
      <c r="M126" s="1"/>
    </row>
    <row r="127" spans="11:13" x14ac:dyDescent="0.2">
      <c r="K127" s="1"/>
      <c r="L127" s="1"/>
      <c r="M127" s="1"/>
    </row>
    <row r="128" spans="11:13" x14ac:dyDescent="0.2">
      <c r="K128" s="1"/>
      <c r="L128" s="1"/>
      <c r="M128" s="1"/>
    </row>
    <row r="129" spans="11:13" x14ac:dyDescent="0.2">
      <c r="K129" s="1"/>
      <c r="L129" s="1"/>
      <c r="M129" s="1"/>
    </row>
    <row r="130" spans="11:13" x14ac:dyDescent="0.2">
      <c r="K130" s="1"/>
      <c r="L130" s="1"/>
      <c r="M130" s="34"/>
    </row>
    <row r="131" spans="11:13" x14ac:dyDescent="0.2">
      <c r="K131" s="1"/>
      <c r="L131" s="1"/>
      <c r="M131" s="34"/>
    </row>
    <row r="132" spans="11:13" x14ac:dyDescent="0.2">
      <c r="K132" s="23"/>
      <c r="L132" s="1"/>
      <c r="M132" s="1"/>
    </row>
    <row r="133" spans="11:13" x14ac:dyDescent="0.2">
      <c r="K133" s="1"/>
      <c r="L133" s="1"/>
      <c r="M133" s="1"/>
    </row>
    <row r="134" spans="11:13" x14ac:dyDescent="0.2">
      <c r="K134" s="1"/>
      <c r="L134" s="1"/>
      <c r="M134" s="1"/>
    </row>
    <row r="135" spans="11:13" x14ac:dyDescent="0.2">
      <c r="K135" s="1"/>
      <c r="L135" s="1"/>
      <c r="M135" s="1"/>
    </row>
    <row r="136" spans="11:13" x14ac:dyDescent="0.2">
      <c r="K136" s="1"/>
      <c r="L136" s="1"/>
      <c r="M136" s="1"/>
    </row>
    <row r="137" spans="11:13" x14ac:dyDescent="0.2">
      <c r="K137" s="1"/>
      <c r="L137" s="1"/>
      <c r="M137" s="1"/>
    </row>
    <row r="138" spans="11:13" x14ac:dyDescent="0.2">
      <c r="K138" s="1"/>
      <c r="L138" s="1"/>
      <c r="M138" s="1"/>
    </row>
    <row r="139" spans="11:13" x14ac:dyDescent="0.2">
      <c r="K139" s="1"/>
      <c r="L139" s="1"/>
      <c r="M139" s="34"/>
    </row>
    <row r="140" spans="11:13" x14ac:dyDescent="0.2">
      <c r="K140" s="1"/>
      <c r="L140" s="1"/>
      <c r="M140" s="34"/>
    </row>
    <row r="141" spans="11:13" x14ac:dyDescent="0.2">
      <c r="K141" s="1"/>
      <c r="L141" s="1"/>
      <c r="M141" s="1"/>
    </row>
    <row r="142" spans="11:13" x14ac:dyDescent="0.2">
      <c r="K142" s="1"/>
      <c r="L142" s="1"/>
      <c r="M142" s="1"/>
    </row>
    <row r="143" spans="11:13" x14ac:dyDescent="0.2">
      <c r="K143" s="1"/>
      <c r="L143" s="1"/>
      <c r="M143" s="1"/>
    </row>
    <row r="144" spans="11:13" x14ac:dyDescent="0.2">
      <c r="K144" s="1"/>
      <c r="L144" s="1"/>
      <c r="M144" s="1"/>
    </row>
    <row r="145" spans="11:13" x14ac:dyDescent="0.2">
      <c r="K145" s="1"/>
      <c r="L145" s="1"/>
      <c r="M145" s="1"/>
    </row>
  </sheetData>
  <pageMargins left="0.51" right="0.47" top="0.61" bottom="0.63" header="0.3" footer="0.3"/>
  <pageSetup orientation="landscape" horizontalDpi="4294967293" r:id="rId1"/>
  <headerFooter>
    <oddHeader>&amp;R&amp;"Times New Roman,Bold"&amp;KFF0000This table was published on 4/6/2018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Carmen E. Gray</cp:lastModifiedBy>
  <cp:lastPrinted>2018-04-05T20:09:50Z</cp:lastPrinted>
  <dcterms:created xsi:type="dcterms:W3CDTF">2012-03-28T21:27:47Z</dcterms:created>
  <dcterms:modified xsi:type="dcterms:W3CDTF">2018-04-05T20:10:24Z</dcterms:modified>
</cp:coreProperties>
</file>