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5" windowWidth="14625" windowHeight="4155"/>
  </bookViews>
  <sheets>
    <sheet name="Party Table 4" sheetId="1" r:id="rId1"/>
    <sheet name="Sheet1" sheetId="2" r:id="rId2"/>
  </sheets>
  <definedNames>
    <definedName name="_xlnm.Print_Area" localSheetId="0">'Party Table 4'!$A$1:$L$119</definedName>
  </definedNames>
  <calcPr calcId="125725"/>
</workbook>
</file>

<file path=xl/calcChain.xml><?xml version="1.0" encoding="utf-8"?>
<calcChain xmlns="http://schemas.openxmlformats.org/spreadsheetml/2006/main">
  <c r="I116" i="1"/>
  <c r="H116"/>
  <c r="G116"/>
  <c r="F116"/>
  <c r="E116"/>
  <c r="D116"/>
  <c r="I114"/>
  <c r="H114"/>
  <c r="G114"/>
  <c r="F114"/>
  <c r="E114"/>
  <c r="D114"/>
  <c r="I112"/>
  <c r="H112"/>
  <c r="G112"/>
  <c r="F112"/>
  <c r="E112"/>
  <c r="D112"/>
  <c r="I110"/>
  <c r="H110"/>
  <c r="G110"/>
  <c r="F110"/>
  <c r="E110"/>
  <c r="D110"/>
  <c r="I108"/>
  <c r="H108"/>
  <c r="G108"/>
  <c r="F108"/>
  <c r="E108"/>
  <c r="D108"/>
  <c r="I106"/>
  <c r="H106"/>
  <c r="G106"/>
  <c r="F106"/>
  <c r="E106"/>
  <c r="D106"/>
  <c r="I104"/>
  <c r="H104"/>
  <c r="G104"/>
  <c r="F104"/>
  <c r="E104"/>
  <c r="D104"/>
  <c r="D115"/>
  <c r="D113"/>
  <c r="D111"/>
  <c r="D109"/>
  <c r="D107"/>
  <c r="D105"/>
  <c r="D103"/>
  <c r="J115"/>
  <c r="J113"/>
  <c r="J111"/>
  <c r="J109"/>
  <c r="J107"/>
  <c r="J105"/>
  <c r="J103"/>
  <c r="I100"/>
  <c r="H100"/>
  <c r="G100"/>
  <c r="F100"/>
  <c r="E100"/>
  <c r="D100"/>
  <c r="I98"/>
  <c r="H98"/>
  <c r="G98"/>
  <c r="F98"/>
  <c r="E98"/>
  <c r="D98"/>
  <c r="I96"/>
  <c r="H96"/>
  <c r="G96"/>
  <c r="F96"/>
  <c r="E96"/>
  <c r="D96"/>
  <c r="I94"/>
  <c r="H94"/>
  <c r="G94"/>
  <c r="F94"/>
  <c r="E94"/>
  <c r="D94"/>
  <c r="I92"/>
  <c r="H92"/>
  <c r="G92"/>
  <c r="F92"/>
  <c r="E92"/>
  <c r="D92"/>
  <c r="I90"/>
  <c r="H90"/>
  <c r="G90"/>
  <c r="F90"/>
  <c r="E90"/>
  <c r="D90"/>
  <c r="I88"/>
  <c r="H88"/>
  <c r="G88"/>
  <c r="F88"/>
  <c r="E88"/>
  <c r="D88"/>
  <c r="D99"/>
  <c r="D97"/>
  <c r="D95"/>
  <c r="D93"/>
  <c r="D91"/>
  <c r="D89"/>
  <c r="D87"/>
  <c r="J99"/>
  <c r="J97"/>
  <c r="J95"/>
  <c r="J93"/>
  <c r="J91"/>
  <c r="J89"/>
  <c r="J87"/>
  <c r="I79"/>
  <c r="H79"/>
  <c r="G79"/>
  <c r="F79"/>
  <c r="E79"/>
  <c r="D79"/>
  <c r="I77"/>
  <c r="H77"/>
  <c r="G77"/>
  <c r="F77"/>
  <c r="E77"/>
  <c r="D77"/>
  <c r="I75"/>
  <c r="H75"/>
  <c r="G75"/>
  <c r="F75"/>
  <c r="E75"/>
  <c r="D75"/>
  <c r="I73"/>
  <c r="H73"/>
  <c r="G73"/>
  <c r="F73"/>
  <c r="E73"/>
  <c r="D73"/>
  <c r="I71"/>
  <c r="H71"/>
  <c r="G71"/>
  <c r="F71"/>
  <c r="E71"/>
  <c r="D71"/>
  <c r="I69"/>
  <c r="H69"/>
  <c r="G69"/>
  <c r="F69"/>
  <c r="E69"/>
  <c r="D69"/>
  <c r="I67"/>
  <c r="H67"/>
  <c r="G67"/>
  <c r="F67"/>
  <c r="E67"/>
  <c r="D67"/>
  <c r="D78"/>
  <c r="D76"/>
  <c r="D74"/>
  <c r="D72"/>
  <c r="D70"/>
  <c r="D68"/>
  <c r="D66"/>
  <c r="J78"/>
  <c r="J76"/>
  <c r="J74"/>
  <c r="J72"/>
  <c r="J70"/>
  <c r="J68"/>
  <c r="J66"/>
  <c r="I63"/>
  <c r="H63"/>
  <c r="G63"/>
  <c r="F63"/>
  <c r="E63"/>
  <c r="D63"/>
  <c r="I61"/>
  <c r="H61"/>
  <c r="G61"/>
  <c r="F61"/>
  <c r="E61"/>
  <c r="D61"/>
  <c r="I59"/>
  <c r="H59"/>
  <c r="G59"/>
  <c r="F59"/>
  <c r="E59"/>
  <c r="D59"/>
  <c r="I57"/>
  <c r="H57"/>
  <c r="G57"/>
  <c r="F57"/>
  <c r="E57"/>
  <c r="D57"/>
  <c r="I55"/>
  <c r="H55"/>
  <c r="G55"/>
  <c r="F55"/>
  <c r="E55"/>
  <c r="D55"/>
  <c r="I53"/>
  <c r="H53"/>
  <c r="G53"/>
  <c r="F53"/>
  <c r="E53"/>
  <c r="D53"/>
  <c r="I51"/>
  <c r="H51"/>
  <c r="G51"/>
  <c r="F51"/>
  <c r="E51"/>
  <c r="D51"/>
  <c r="D62"/>
  <c r="D60"/>
  <c r="D58"/>
  <c r="D56"/>
  <c r="D54"/>
  <c r="D52"/>
  <c r="D50"/>
  <c r="J62"/>
  <c r="J60"/>
  <c r="J58"/>
  <c r="J56"/>
  <c r="J54"/>
  <c r="J52"/>
  <c r="J50"/>
  <c r="I42"/>
  <c r="H42"/>
  <c r="G42"/>
  <c r="F42"/>
  <c r="E42"/>
  <c r="D42"/>
  <c r="I40"/>
  <c r="H40"/>
  <c r="G40"/>
  <c r="F40"/>
  <c r="E40"/>
  <c r="D40"/>
  <c r="I38"/>
  <c r="H38"/>
  <c r="G38"/>
  <c r="F38"/>
  <c r="E38"/>
  <c r="D38"/>
  <c r="I36"/>
  <c r="H36"/>
  <c r="G36"/>
  <c r="F36"/>
  <c r="E36"/>
  <c r="D36"/>
  <c r="I34"/>
  <c r="H34"/>
  <c r="G34"/>
  <c r="F34"/>
  <c r="E34"/>
  <c r="D34"/>
  <c r="I32"/>
  <c r="H32"/>
  <c r="G32"/>
  <c r="F32"/>
  <c r="E32"/>
  <c r="D32"/>
  <c r="I30"/>
  <c r="H30"/>
  <c r="G30"/>
  <c r="F30"/>
  <c r="E30"/>
  <c r="D30"/>
  <c r="D41"/>
  <c r="D39"/>
  <c r="D37"/>
  <c r="D35"/>
  <c r="D33"/>
  <c r="D31"/>
  <c r="D29"/>
  <c r="J41"/>
  <c r="J39"/>
  <c r="J37"/>
  <c r="J35"/>
  <c r="J33"/>
  <c r="J31"/>
  <c r="J29"/>
  <c r="I23"/>
  <c r="H23"/>
  <c r="G23"/>
  <c r="F23"/>
  <c r="E23"/>
  <c r="I21"/>
  <c r="H21"/>
  <c r="G21"/>
  <c r="F21"/>
  <c r="E21"/>
  <c r="I19"/>
  <c r="H19"/>
  <c r="G19"/>
  <c r="F19"/>
  <c r="E19"/>
  <c r="D19"/>
  <c r="I17"/>
  <c r="H17"/>
  <c r="G17"/>
  <c r="F17"/>
  <c r="E17"/>
  <c r="D17"/>
  <c r="I15"/>
  <c r="H15"/>
  <c r="G15"/>
  <c r="F15"/>
  <c r="E15"/>
  <c r="D15"/>
  <c r="I13"/>
  <c r="H13"/>
  <c r="G13"/>
  <c r="F13"/>
  <c r="E13"/>
  <c r="D13"/>
  <c r="D11"/>
  <c r="I11"/>
  <c r="H11"/>
  <c r="G11"/>
  <c r="F11"/>
  <c r="E11"/>
  <c r="D18"/>
  <c r="D16"/>
  <c r="D14"/>
  <c r="D12"/>
  <c r="D10"/>
  <c r="J22"/>
  <c r="D22" s="1"/>
  <c r="D23" s="1"/>
  <c r="J20"/>
  <c r="D20" s="1"/>
  <c r="D21" s="1"/>
  <c r="J18"/>
  <c r="J16"/>
  <c r="J14"/>
  <c r="J12"/>
  <c r="J10"/>
  <c r="H17" i="2"/>
  <c r="G17"/>
  <c r="F17"/>
  <c r="E17"/>
  <c r="D17"/>
  <c r="I16"/>
  <c r="C16" s="1"/>
  <c r="C17" s="1"/>
  <c r="H15"/>
  <c r="G15"/>
  <c r="F15"/>
  <c r="E15"/>
  <c r="D15"/>
  <c r="C15"/>
  <c r="C14"/>
  <c r="H13"/>
  <c r="G13"/>
  <c r="F13"/>
  <c r="E13"/>
  <c r="D13"/>
  <c r="C13"/>
  <c r="I12"/>
  <c r="C12"/>
  <c r="H11"/>
  <c r="G11"/>
  <c r="F11"/>
  <c r="E11"/>
  <c r="D11"/>
  <c r="I10"/>
  <c r="C10" s="1"/>
  <c r="C11" s="1"/>
  <c r="H9"/>
  <c r="G9"/>
  <c r="F9"/>
  <c r="E9"/>
  <c r="D9"/>
  <c r="I8"/>
  <c r="C8" s="1"/>
  <c r="C9" s="1"/>
  <c r="H7"/>
  <c r="G7"/>
  <c r="F7"/>
  <c r="E7"/>
  <c r="D7"/>
  <c r="I6"/>
  <c r="C6" s="1"/>
  <c r="C7" s="1"/>
  <c r="H5"/>
  <c r="G5"/>
  <c r="F5"/>
  <c r="E5"/>
  <c r="D5"/>
  <c r="I4"/>
  <c r="C4" s="1"/>
  <c r="C5" s="1"/>
</calcChain>
</file>

<file path=xl/sharedStrings.xml><?xml version="1.0" encoding="utf-8"?>
<sst xmlns="http://schemas.openxmlformats.org/spreadsheetml/2006/main" count="152" uniqueCount="28">
  <si>
    <t>Total</t>
  </si>
  <si>
    <t>$1,001-$5,000</t>
  </si>
  <si>
    <t>$5,001-$10,000</t>
  </si>
  <si>
    <t>$10,001-$20,000</t>
  </si>
  <si>
    <t>Itemized</t>
  </si>
  <si>
    <t>DNC</t>
  </si>
  <si>
    <t>RNC</t>
  </si>
  <si>
    <t>DCCC</t>
  </si>
  <si>
    <t>NRCC</t>
  </si>
  <si>
    <t>Greater Than</t>
  </si>
  <si>
    <t>Unitemized</t>
  </si>
  <si>
    <t>Total from</t>
  </si>
  <si>
    <t>Individuals</t>
  </si>
  <si>
    <t>$200-$1,000</t>
  </si>
  <si>
    <t>% of all Individuals</t>
  </si>
  <si>
    <t>NRSC</t>
  </si>
  <si>
    <t>DSCC</t>
  </si>
  <si>
    <t>less than $200</t>
  </si>
  <si>
    <t>Party Table 4</t>
  </si>
  <si>
    <t xml:space="preserve"> Hard Money Contributions from Individuals by Size</t>
  </si>
  <si>
    <t>Through December 31 of the Election Year</t>
  </si>
  <si>
    <t>YE 2000</t>
  </si>
  <si>
    <t>YE 2002</t>
  </si>
  <si>
    <t>YE 2004</t>
  </si>
  <si>
    <t>YE 2006</t>
  </si>
  <si>
    <t>YE 2008</t>
  </si>
  <si>
    <t>YE 2010</t>
  </si>
  <si>
    <t>YE 2012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</si>
</sst>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1" fillId="0" borderId="3" xfId="0" applyFont="1" applyBorder="1"/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0" fontId="0" fillId="0" borderId="6" xfId="0" applyNumberFormat="1" applyBorder="1"/>
    <xf numFmtId="164" fontId="0" fillId="0" borderId="6" xfId="0" applyNumberFormat="1" applyBorder="1"/>
    <xf numFmtId="0" fontId="0" fillId="0" borderId="6" xfId="0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"/>
  <sheetViews>
    <sheetView tabSelected="1" workbookViewId="0">
      <selection activeCell="F27" sqref="F27"/>
    </sheetView>
  </sheetViews>
  <sheetFormatPr defaultRowHeight="12.75"/>
  <cols>
    <col min="2" max="2" width="3.7109375" style="5" customWidth="1"/>
    <col min="3" max="3" width="18.140625" style="5" customWidth="1"/>
    <col min="4" max="4" width="13.42578125" style="5" customWidth="1"/>
    <col min="5" max="5" width="12.85546875" customWidth="1"/>
    <col min="6" max="6" width="14.42578125" customWidth="1"/>
    <col min="7" max="7" width="16.140625" customWidth="1"/>
    <col min="8" max="8" width="17.28515625" customWidth="1"/>
    <col min="9" max="9" width="13.140625" bestFit="1" customWidth="1"/>
    <col min="10" max="10" width="12.7109375" hidden="1" customWidth="1"/>
    <col min="11" max="11" width="12.140625" bestFit="1" customWidth="1"/>
    <col min="14" max="14" width="12.5703125" bestFit="1" customWidth="1"/>
    <col min="15" max="16" width="12" bestFit="1" customWidth="1"/>
  </cols>
  <sheetData>
    <row r="1" spans="2:11">
      <c r="C1" s="7"/>
      <c r="D1" s="15"/>
      <c r="E1" s="5"/>
      <c r="F1" s="5"/>
      <c r="G1" s="29" t="s">
        <v>18</v>
      </c>
      <c r="H1" s="5"/>
      <c r="I1" s="5"/>
      <c r="J1" s="5"/>
    </row>
    <row r="2" spans="2:11">
      <c r="C2" s="7"/>
      <c r="D2" s="15"/>
      <c r="E2" s="5"/>
      <c r="F2" s="5"/>
      <c r="G2" s="7" t="s">
        <v>19</v>
      </c>
      <c r="H2" s="5"/>
      <c r="I2" s="5"/>
      <c r="J2" s="5"/>
    </row>
    <row r="3" spans="2:11">
      <c r="C3" s="7"/>
      <c r="D3" s="15"/>
      <c r="E3" s="5"/>
      <c r="F3" s="5"/>
      <c r="G3" s="7" t="s">
        <v>20</v>
      </c>
      <c r="H3" s="5"/>
      <c r="I3" s="5"/>
      <c r="J3" s="5"/>
    </row>
    <row r="4" spans="2:11">
      <c r="C4" s="7"/>
      <c r="D4" s="15"/>
      <c r="E4" s="5"/>
      <c r="F4" s="5"/>
      <c r="G4" s="7"/>
      <c r="H4" s="5"/>
      <c r="I4" s="5"/>
      <c r="J4" s="5"/>
    </row>
    <row r="5" spans="2:11">
      <c r="C5" s="7"/>
      <c r="D5" s="15"/>
      <c r="E5" s="5"/>
      <c r="F5" s="5"/>
      <c r="G5" s="7"/>
      <c r="H5" s="5"/>
      <c r="I5" s="5"/>
      <c r="J5" s="5"/>
    </row>
    <row r="6" spans="2:11">
      <c r="C6" s="7"/>
      <c r="D6" s="15"/>
      <c r="E6" s="5"/>
      <c r="F6" s="5"/>
      <c r="G6" s="7"/>
      <c r="H6" s="5"/>
      <c r="I6" s="5"/>
      <c r="J6" s="5"/>
    </row>
    <row r="7" spans="2:11">
      <c r="C7" s="7"/>
      <c r="D7" s="9" t="s">
        <v>10</v>
      </c>
      <c r="E7" s="7"/>
      <c r="F7" s="7"/>
      <c r="G7" s="7"/>
      <c r="H7" s="7"/>
      <c r="I7" s="9" t="s">
        <v>9</v>
      </c>
      <c r="J7" s="7" t="s">
        <v>0</v>
      </c>
      <c r="K7" s="22" t="s">
        <v>11</v>
      </c>
    </row>
    <row r="8" spans="2:11">
      <c r="C8" s="7"/>
      <c r="D8" s="27" t="s">
        <v>17</v>
      </c>
      <c r="E8" s="8" t="s">
        <v>13</v>
      </c>
      <c r="F8" s="8" t="s">
        <v>1</v>
      </c>
      <c r="G8" s="8" t="s">
        <v>2</v>
      </c>
      <c r="H8" s="8" t="s">
        <v>3</v>
      </c>
      <c r="I8" s="13">
        <v>20000</v>
      </c>
      <c r="J8" s="8" t="s">
        <v>4</v>
      </c>
      <c r="K8" s="23" t="s">
        <v>12</v>
      </c>
    </row>
    <row r="9" spans="2:11">
      <c r="B9" s="5" t="s">
        <v>5</v>
      </c>
      <c r="C9" s="7"/>
      <c r="D9" s="9"/>
      <c r="I9" s="10"/>
    </row>
    <row r="10" spans="2:11">
      <c r="C10" s="7" t="s">
        <v>21</v>
      </c>
      <c r="D10" s="30">
        <f>SUM(K10-J10)</f>
        <v>45872987</v>
      </c>
      <c r="E10" s="30">
        <v>17865075</v>
      </c>
      <c r="F10" s="40">
        <v>16351577</v>
      </c>
      <c r="G10" s="40">
        <v>15691280</v>
      </c>
      <c r="H10" s="40">
        <v>16288168</v>
      </c>
      <c r="I10" s="40">
        <v>125000</v>
      </c>
      <c r="J10" s="1">
        <f>SUM(E10:I10)</f>
        <v>66321100</v>
      </c>
      <c r="K10" s="35">
        <v>112194087</v>
      </c>
    </row>
    <row r="11" spans="2:11">
      <c r="C11" s="7" t="s">
        <v>14</v>
      </c>
      <c r="D11" s="24">
        <f t="shared" ref="D11:I11" si="0">SUM(D10/$K$10)</f>
        <v>0.40887169927235112</v>
      </c>
      <c r="E11" s="24">
        <f t="shared" si="0"/>
        <v>0.15923365907866427</v>
      </c>
      <c r="F11" s="38">
        <f t="shared" si="0"/>
        <v>0.14574366116103785</v>
      </c>
      <c r="G11" s="38">
        <f t="shared" si="0"/>
        <v>0.13985835100204524</v>
      </c>
      <c r="H11" s="38">
        <f t="shared" si="0"/>
        <v>0.14517848877365525</v>
      </c>
      <c r="I11" s="38">
        <f t="shared" si="0"/>
        <v>1.1141407122462702E-3</v>
      </c>
      <c r="K11" s="36"/>
    </row>
    <row r="12" spans="2:11">
      <c r="C12" s="7" t="s">
        <v>22</v>
      </c>
      <c r="D12" s="30">
        <f>SUM(K12-J12)</f>
        <v>42935501.560000002</v>
      </c>
      <c r="E12" s="30">
        <v>7353080</v>
      </c>
      <c r="F12" s="40">
        <v>2649278</v>
      </c>
      <c r="G12" s="40">
        <v>1790150</v>
      </c>
      <c r="H12" s="40">
        <v>890264</v>
      </c>
      <c r="I12" s="40">
        <v>0</v>
      </c>
      <c r="J12" s="1">
        <f>SUM(E12:I12)</f>
        <v>12682772</v>
      </c>
      <c r="K12" s="35">
        <v>55618273.560000002</v>
      </c>
    </row>
    <row r="13" spans="2:11">
      <c r="C13" s="7" t="s">
        <v>14</v>
      </c>
      <c r="D13" s="24">
        <f>SUM(D12/$K$12)</f>
        <v>0.77196753534037599</v>
      </c>
      <c r="E13" s="24">
        <f t="shared" ref="E13:I13" si="1">SUM(E12/$K$12)</f>
        <v>0.13220618924943128</v>
      </c>
      <c r="F13" s="38">
        <f t="shared" si="1"/>
        <v>4.7633229699983515E-2</v>
      </c>
      <c r="G13" s="38">
        <f t="shared" si="1"/>
        <v>3.2186364038589189E-2</v>
      </c>
      <c r="H13" s="38">
        <f t="shared" si="1"/>
        <v>1.6006681671620011E-2</v>
      </c>
      <c r="I13" s="38">
        <f t="shared" si="1"/>
        <v>0</v>
      </c>
      <c r="J13" s="1"/>
      <c r="K13" s="36"/>
    </row>
    <row r="14" spans="2:11">
      <c r="C14" s="7" t="s">
        <v>23</v>
      </c>
      <c r="D14" s="30">
        <f>SUM(K14-J14)</f>
        <v>221389806.14000002</v>
      </c>
      <c r="E14" s="30">
        <v>55228242.399999999</v>
      </c>
      <c r="F14" s="40">
        <v>17225903.27</v>
      </c>
      <c r="G14" s="40">
        <v>7570610.9800000004</v>
      </c>
      <c r="H14" s="40">
        <v>6068605</v>
      </c>
      <c r="I14" s="40">
        <v>26988360</v>
      </c>
      <c r="J14" s="1">
        <f>SUM(E14:I14)</f>
        <v>113081721.65000001</v>
      </c>
      <c r="K14" s="35">
        <v>334471527.79000002</v>
      </c>
    </row>
    <row r="15" spans="2:11">
      <c r="C15" s="7" t="s">
        <v>14</v>
      </c>
      <c r="D15" s="24">
        <f>SUM(D14/$K$14)</f>
        <v>0.66190927402048094</v>
      </c>
      <c r="E15" s="24">
        <f t="shared" ref="E15:I15" si="2">SUM(E14/$K$14)</f>
        <v>0.16512090809318569</v>
      </c>
      <c r="F15" s="38">
        <f t="shared" si="2"/>
        <v>5.1501852441130321E-2</v>
      </c>
      <c r="G15" s="38">
        <f t="shared" si="2"/>
        <v>2.2634545397697513E-2</v>
      </c>
      <c r="H15" s="38">
        <f t="shared" si="2"/>
        <v>1.8143861273029527E-2</v>
      </c>
      <c r="I15" s="38">
        <f t="shared" si="2"/>
        <v>8.0689558774476033E-2</v>
      </c>
      <c r="J15" s="1"/>
      <c r="K15" s="36"/>
    </row>
    <row r="16" spans="2:11">
      <c r="C16" s="7" t="s">
        <v>24</v>
      </c>
      <c r="D16" s="30">
        <f>SUM(K16-J16)</f>
        <v>83302066.180000007</v>
      </c>
      <c r="E16" s="30">
        <v>15379539.810000001</v>
      </c>
      <c r="F16" s="40">
        <v>7244983.1799999997</v>
      </c>
      <c r="G16" s="40">
        <v>2863141.18</v>
      </c>
      <c r="H16" s="40">
        <v>1877674.21</v>
      </c>
      <c r="I16" s="40">
        <v>7281350</v>
      </c>
      <c r="J16" s="1">
        <f>SUM(E16:I16)</f>
        <v>34646688.380000003</v>
      </c>
      <c r="K16" s="33">
        <v>117948754.56</v>
      </c>
    </row>
    <row r="17" spans="2:14">
      <c r="C17" s="7" t="s">
        <v>14</v>
      </c>
      <c r="D17" s="24">
        <f>SUM(D16/$K$16)</f>
        <v>0.70625642882583062</v>
      </c>
      <c r="E17" s="24">
        <f t="shared" ref="E17:I17" si="3">SUM(E16/$K$16)</f>
        <v>0.13039171008945666</v>
      </c>
      <c r="F17" s="38">
        <f t="shared" si="3"/>
        <v>6.142483832938235E-2</v>
      </c>
      <c r="G17" s="38">
        <f t="shared" si="3"/>
        <v>2.427445029564541E-2</v>
      </c>
      <c r="H17" s="38">
        <f t="shared" si="3"/>
        <v>1.5919406839050899E-2</v>
      </c>
      <c r="I17" s="38">
        <f t="shared" si="3"/>
        <v>6.1733165620634085E-2</v>
      </c>
      <c r="J17" s="1"/>
      <c r="K17" s="36"/>
    </row>
    <row r="18" spans="2:14">
      <c r="C18" s="7" t="s">
        <v>25</v>
      </c>
      <c r="D18" s="30">
        <f>SUM(K18-J18)</f>
        <v>91321769.74000001</v>
      </c>
      <c r="E18" s="30">
        <v>15999039.449999999</v>
      </c>
      <c r="F18" s="40">
        <v>8360002.4100000001</v>
      </c>
      <c r="G18" s="40">
        <v>4226566.08</v>
      </c>
      <c r="H18" s="40">
        <v>2476908</v>
      </c>
      <c r="I18" s="40">
        <v>13172733</v>
      </c>
      <c r="J18" s="1">
        <f>SUM(E18:I18)</f>
        <v>44235248.939999998</v>
      </c>
      <c r="K18" s="33">
        <v>135557018.68000001</v>
      </c>
    </row>
    <row r="19" spans="2:14">
      <c r="C19" s="7" t="s">
        <v>14</v>
      </c>
      <c r="D19" s="24">
        <f>SUM(D18/$K$18)</f>
        <v>0.67367791523636955</v>
      </c>
      <c r="E19" s="24">
        <f t="shared" ref="E19:I19" si="4">SUM(E18/$K$18)</f>
        <v>0.11802442695916628</v>
      </c>
      <c r="F19" s="38">
        <f t="shared" si="4"/>
        <v>6.1671483272547283E-2</v>
      </c>
      <c r="G19" s="38">
        <f t="shared" si="4"/>
        <v>3.1179249301560397E-2</v>
      </c>
      <c r="H19" s="38">
        <f t="shared" si="4"/>
        <v>1.8272074910758135E-2</v>
      </c>
      <c r="I19" s="38">
        <f t="shared" si="4"/>
        <v>9.7174850319598369E-2</v>
      </c>
      <c r="J19" s="1"/>
      <c r="K19" s="36"/>
    </row>
    <row r="20" spans="2:14">
      <c r="C20" s="7" t="s">
        <v>26</v>
      </c>
      <c r="D20" s="30">
        <f>SUM(K20-J20)</f>
        <v>120924888.41</v>
      </c>
      <c r="E20" s="30">
        <v>27391181.41</v>
      </c>
      <c r="F20" s="40">
        <v>9329202.8599999994</v>
      </c>
      <c r="G20" s="40">
        <v>5865448.3200000003</v>
      </c>
      <c r="H20" s="40">
        <v>8186919.9400000004</v>
      </c>
      <c r="I20" s="40">
        <v>25447590</v>
      </c>
      <c r="J20" s="1">
        <f>SUM(E20:I20)</f>
        <v>76220342.530000001</v>
      </c>
      <c r="K20">
        <v>197145230.94</v>
      </c>
    </row>
    <row r="21" spans="2:14">
      <c r="C21" s="7" t="s">
        <v>14</v>
      </c>
      <c r="D21" s="24">
        <f>SUM(D20/$K$20)</f>
        <v>0.61337972941786645</v>
      </c>
      <c r="E21" s="24">
        <f t="shared" ref="E21:I21" si="5">SUM(E20/$K$20)</f>
        <v>0.13893910230238513</v>
      </c>
      <c r="F21" s="38">
        <f t="shared" si="5"/>
        <v>4.7321473694888858E-2</v>
      </c>
      <c r="G21" s="38">
        <f t="shared" si="5"/>
        <v>2.9751915844137843E-2</v>
      </c>
      <c r="H21" s="38">
        <f t="shared" si="5"/>
        <v>4.1527354737237551E-2</v>
      </c>
      <c r="I21" s="38">
        <f t="shared" si="5"/>
        <v>0.12908042400348413</v>
      </c>
      <c r="J21" s="1"/>
      <c r="K21" s="36"/>
    </row>
    <row r="22" spans="2:14">
      <c r="C22" s="7" t="s">
        <v>27</v>
      </c>
      <c r="D22" s="30">
        <f>SUM(K22-J22)</f>
        <v>84882432.919999987</v>
      </c>
      <c r="E22" s="30">
        <v>16312371.66</v>
      </c>
      <c r="F22" s="40">
        <v>5107641.9000000004</v>
      </c>
      <c r="G22" s="40">
        <v>1948290</v>
      </c>
      <c r="H22" s="40">
        <v>2497290.63</v>
      </c>
      <c r="I22" s="40">
        <v>8473765.8300000001</v>
      </c>
      <c r="J22" s="1">
        <f>SUM(E22:I22)</f>
        <v>34339360.020000003</v>
      </c>
      <c r="K22">
        <v>119221792.94</v>
      </c>
    </row>
    <row r="23" spans="2:14">
      <c r="C23" s="7" t="s">
        <v>14</v>
      </c>
      <c r="D23" s="24">
        <f>SUM(D22/$K$22)</f>
        <v>0.71197078006298931</v>
      </c>
      <c r="E23" s="24">
        <f t="shared" ref="E23:I23" si="6">SUM(E22/$K$22)</f>
        <v>0.13682374050698454</v>
      </c>
      <c r="F23" s="38">
        <f t="shared" si="6"/>
        <v>4.2841512227303036E-2</v>
      </c>
      <c r="G23" s="38">
        <f t="shared" si="6"/>
        <v>1.6341727061431659E-2</v>
      </c>
      <c r="H23" s="38">
        <f t="shared" si="6"/>
        <v>2.0946595151918202E-2</v>
      </c>
      <c r="I23" s="38">
        <f t="shared" si="6"/>
        <v>7.1075644989373202E-2</v>
      </c>
      <c r="J23" s="1"/>
    </row>
    <row r="24" spans="2:14">
      <c r="C24" s="7"/>
      <c r="D24" s="24"/>
      <c r="E24" s="24"/>
      <c r="F24" s="38"/>
      <c r="G24" s="38"/>
      <c r="H24" s="38"/>
      <c r="I24" s="38"/>
      <c r="J24" s="1"/>
    </row>
    <row r="25" spans="2:14">
      <c r="C25" s="7"/>
      <c r="D25" s="24"/>
      <c r="E25" s="24"/>
      <c r="F25" s="38"/>
      <c r="G25" s="38"/>
      <c r="H25" s="38"/>
      <c r="I25" s="38"/>
      <c r="J25" s="1"/>
    </row>
    <row r="26" spans="2:14">
      <c r="C26" s="7"/>
      <c r="D26" s="20"/>
      <c r="E26" s="19"/>
      <c r="F26" s="44"/>
      <c r="G26" s="44"/>
      <c r="H26" s="44"/>
      <c r="I26" s="44"/>
      <c r="J26" s="1"/>
    </row>
    <row r="27" spans="2:14">
      <c r="C27" s="7"/>
      <c r="D27" s="20"/>
      <c r="E27" s="19"/>
      <c r="F27" s="44"/>
      <c r="G27" s="44"/>
      <c r="H27" s="44"/>
      <c r="I27" s="44"/>
      <c r="J27" s="1"/>
    </row>
    <row r="28" spans="2:14">
      <c r="B28" s="5" t="s">
        <v>6</v>
      </c>
      <c r="C28" s="7"/>
      <c r="D28" s="20"/>
      <c r="E28" s="19"/>
      <c r="F28" s="44"/>
      <c r="G28" s="44"/>
      <c r="H28" s="44"/>
      <c r="I28" s="44"/>
      <c r="J28" s="1"/>
    </row>
    <row r="29" spans="2:14">
      <c r="C29" s="7" t="s">
        <v>21</v>
      </c>
      <c r="D29" s="31">
        <f>SUM(K29-J29)</f>
        <v>117393314</v>
      </c>
      <c r="E29" s="30">
        <v>35091192</v>
      </c>
      <c r="F29" s="40">
        <v>13293074</v>
      </c>
      <c r="G29" s="40">
        <v>11612474</v>
      </c>
      <c r="H29" s="40">
        <v>22805122</v>
      </c>
      <c r="I29" s="40">
        <v>30011</v>
      </c>
      <c r="J29" s="31">
        <f>SUM(E29:I29)</f>
        <v>82831873</v>
      </c>
      <c r="K29" s="31">
        <v>200225187</v>
      </c>
      <c r="N29" s="24"/>
    </row>
    <row r="30" spans="2:14">
      <c r="C30" s="7" t="s">
        <v>14</v>
      </c>
      <c r="D30" s="24">
        <f>SUM(D29/$K$29)</f>
        <v>0.58630642707303349</v>
      </c>
      <c r="E30" s="24">
        <f t="shared" ref="E30:I30" si="7">SUM(E29/$K$29)</f>
        <v>0.17525863017423476</v>
      </c>
      <c r="F30" s="38">
        <f t="shared" si="7"/>
        <v>6.6390618478982866E-2</v>
      </c>
      <c r="G30" s="38">
        <f t="shared" si="7"/>
        <v>5.7997069070036628E-2</v>
      </c>
      <c r="H30" s="38">
        <f t="shared" si="7"/>
        <v>0.11389736896587341</v>
      </c>
      <c r="I30" s="38">
        <f t="shared" si="7"/>
        <v>1.4988623783879898E-4</v>
      </c>
      <c r="K30" s="36"/>
    </row>
    <row r="31" spans="2:14">
      <c r="C31" s="7" t="s">
        <v>22</v>
      </c>
      <c r="D31" s="31">
        <f>SUM(K31-J31)</f>
        <v>109318787.15000001</v>
      </c>
      <c r="E31" s="30">
        <v>26527880</v>
      </c>
      <c r="F31" s="40">
        <v>4628781</v>
      </c>
      <c r="G31" s="40">
        <v>1669141</v>
      </c>
      <c r="H31" s="40">
        <v>7430882</v>
      </c>
      <c r="I31" s="40">
        <v>0</v>
      </c>
      <c r="J31" s="31">
        <f>SUM(E31:I31)</f>
        <v>40256684</v>
      </c>
      <c r="K31" s="31">
        <v>149575471.15000001</v>
      </c>
      <c r="M31" s="24"/>
    </row>
    <row r="32" spans="2:14">
      <c r="C32" s="7" t="s">
        <v>14</v>
      </c>
      <c r="D32" s="24">
        <f>SUM(D31/$K$31)</f>
        <v>0.73086038980529733</v>
      </c>
      <c r="E32" s="24">
        <f t="shared" ref="E32:I32" si="8">SUM(E31/$K$31)</f>
        <v>0.17735448062467962</v>
      </c>
      <c r="F32" s="38">
        <f t="shared" si="8"/>
        <v>3.0946123481423511E-2</v>
      </c>
      <c r="G32" s="38">
        <f t="shared" si="8"/>
        <v>1.115918931872273E-2</v>
      </c>
      <c r="H32" s="38">
        <f t="shared" si="8"/>
        <v>4.9679816769876844E-2</v>
      </c>
      <c r="I32" s="38">
        <f t="shared" si="8"/>
        <v>0</v>
      </c>
      <c r="J32" s="1"/>
      <c r="K32" s="36"/>
    </row>
    <row r="33" spans="2:11">
      <c r="C33" s="7" t="s">
        <v>23</v>
      </c>
      <c r="D33" s="31">
        <f>SUM(K33-J33)</f>
        <v>184526328.64000002</v>
      </c>
      <c r="E33" s="30">
        <v>56143626.799999997</v>
      </c>
      <c r="F33" s="40">
        <v>20307840.699999999</v>
      </c>
      <c r="G33" s="40">
        <v>8333820.1399999997</v>
      </c>
      <c r="H33" s="40">
        <v>17982743.190000001</v>
      </c>
      <c r="I33" s="40">
        <v>63074561.649999999</v>
      </c>
      <c r="J33" s="31">
        <f>SUM(E33:I33)</f>
        <v>165842592.47999999</v>
      </c>
      <c r="K33" s="31">
        <v>350368921.12</v>
      </c>
    </row>
    <row r="34" spans="2:11">
      <c r="C34" s="7" t="s">
        <v>14</v>
      </c>
      <c r="D34" s="24">
        <f>SUM(D33/$K$33)</f>
        <v>0.52666294730176844</v>
      </c>
      <c r="E34" s="24">
        <f t="shared" ref="E34:I34" si="9">SUM(E33/$K$33)</f>
        <v>0.16024145811942897</v>
      </c>
      <c r="F34" s="38">
        <f t="shared" si="9"/>
        <v>5.7961307284571176E-2</v>
      </c>
      <c r="G34" s="38">
        <f t="shared" si="9"/>
        <v>2.378584297191616E-2</v>
      </c>
      <c r="H34" s="38">
        <f t="shared" si="9"/>
        <v>5.1325166434613594E-2</v>
      </c>
      <c r="I34" s="38">
        <f t="shared" si="9"/>
        <v>0.1800232778877017</v>
      </c>
      <c r="J34" s="1"/>
      <c r="K34" s="36"/>
    </row>
    <row r="35" spans="2:11">
      <c r="B35" s="14"/>
      <c r="C35" s="7" t="s">
        <v>24</v>
      </c>
      <c r="D35" s="31">
        <f>SUM(K35-J35)</f>
        <v>129102671.2</v>
      </c>
      <c r="E35" s="30">
        <v>32617722.920000002</v>
      </c>
      <c r="F35" s="40">
        <v>8067249.6399999997</v>
      </c>
      <c r="G35" s="40">
        <v>2963575.28</v>
      </c>
      <c r="H35" s="40">
        <v>6619988</v>
      </c>
      <c r="I35" s="40">
        <v>34082180.579999998</v>
      </c>
      <c r="J35" s="31">
        <f>SUM(E35:I35)</f>
        <v>84350716.420000002</v>
      </c>
      <c r="K35" s="33">
        <v>213453387.62</v>
      </c>
    </row>
    <row r="36" spans="2:11">
      <c r="B36" s="14"/>
      <c r="C36" s="7" t="s">
        <v>14</v>
      </c>
      <c r="D36" s="24">
        <f>SUM(D35/$K$35)</f>
        <v>0.60482840136430527</v>
      </c>
      <c r="E36" s="24">
        <f t="shared" ref="E36:I36" si="10">SUM(E35/$K$35)</f>
        <v>0.15280958191241098</v>
      </c>
      <c r="F36" s="38">
        <f t="shared" si="10"/>
        <v>3.7793963965386701E-2</v>
      </c>
      <c r="G36" s="38">
        <f t="shared" si="10"/>
        <v>1.3883945872416413E-2</v>
      </c>
      <c r="H36" s="38">
        <f t="shared" si="10"/>
        <v>3.1013740628868452E-2</v>
      </c>
      <c r="I36" s="38">
        <f t="shared" si="10"/>
        <v>0.15967036625661213</v>
      </c>
      <c r="J36" s="17"/>
      <c r="K36" s="36"/>
    </row>
    <row r="37" spans="2:11">
      <c r="B37" s="14"/>
      <c r="C37" s="7" t="s">
        <v>25</v>
      </c>
      <c r="D37" s="31">
        <f>SUM(K37-J37)</f>
        <v>180175959.37</v>
      </c>
      <c r="E37" s="30">
        <v>55982263.740000002</v>
      </c>
      <c r="F37" s="40">
        <v>14520252.5</v>
      </c>
      <c r="G37" s="40">
        <v>3038527.43</v>
      </c>
      <c r="H37" s="40">
        <v>5855466.2300000004</v>
      </c>
      <c r="I37" s="40">
        <v>24364206.890000001</v>
      </c>
      <c r="J37" s="31">
        <f>SUM(E37:I37)</f>
        <v>103760716.79000002</v>
      </c>
      <c r="K37" s="33">
        <v>283936676.16000003</v>
      </c>
    </row>
    <row r="38" spans="2:11">
      <c r="B38" s="14"/>
      <c r="C38" s="7" t="s">
        <v>14</v>
      </c>
      <c r="D38" s="24">
        <f>SUM(D37/$K$37)</f>
        <v>0.63456388166095801</v>
      </c>
      <c r="E38" s="24">
        <f t="shared" ref="E38:I38" si="11">SUM(E37/$K$37)</f>
        <v>0.19716460901462993</v>
      </c>
      <c r="F38" s="38">
        <f t="shared" si="11"/>
        <v>5.1139052187177646E-2</v>
      </c>
      <c r="G38" s="38">
        <f t="shared" si="11"/>
        <v>1.0701426357078899E-2</v>
      </c>
      <c r="H38" s="38">
        <f t="shared" si="11"/>
        <v>2.0622437048958091E-2</v>
      </c>
      <c r="I38" s="38">
        <f t="shared" si="11"/>
        <v>8.5808593731197383E-2</v>
      </c>
      <c r="J38" s="17"/>
      <c r="K38" s="36"/>
    </row>
    <row r="39" spans="2:11">
      <c r="B39" s="14"/>
      <c r="C39" s="7" t="s">
        <v>26</v>
      </c>
      <c r="D39" s="31">
        <f>SUM(K39-J39)</f>
        <v>126597707.22</v>
      </c>
      <c r="E39" s="30">
        <v>25933291.289999999</v>
      </c>
      <c r="F39" s="40">
        <v>6728703.8499999996</v>
      </c>
      <c r="G39" s="40">
        <v>1151200.1399999999</v>
      </c>
      <c r="H39" s="40">
        <v>1582900</v>
      </c>
      <c r="I39" s="40">
        <v>4544600</v>
      </c>
      <c r="J39" s="31">
        <f>SUM(E39:I39)</f>
        <v>39940695.280000001</v>
      </c>
      <c r="K39" s="32">
        <v>166538402.5</v>
      </c>
    </row>
    <row r="40" spans="2:11">
      <c r="B40" s="14"/>
      <c r="C40" s="7" t="s">
        <v>14</v>
      </c>
      <c r="D40" s="24">
        <f>SUM(D39/$K$39)</f>
        <v>0.76017125971891075</v>
      </c>
      <c r="E40" s="24">
        <f t="shared" ref="E40:I40" si="12">SUM(E39/$K$39)</f>
        <v>0.15571958719851417</v>
      </c>
      <c r="F40" s="38">
        <f t="shared" si="12"/>
        <v>4.0403316886626191E-2</v>
      </c>
      <c r="G40" s="38">
        <f t="shared" si="12"/>
        <v>6.9125206121753201E-3</v>
      </c>
      <c r="H40" s="38">
        <f t="shared" si="12"/>
        <v>9.5047146858515102E-3</v>
      </c>
      <c r="I40" s="38">
        <f t="shared" si="12"/>
        <v>2.7288600897922028E-2</v>
      </c>
      <c r="J40" s="17"/>
      <c r="K40" s="36"/>
    </row>
    <row r="41" spans="2:11">
      <c r="B41" s="14"/>
      <c r="C41" s="7" t="s">
        <v>27</v>
      </c>
      <c r="D41" s="31">
        <f>SUM(K41-J41)</f>
        <v>136909443.54999998</v>
      </c>
      <c r="E41" s="30">
        <v>36370173.840000004</v>
      </c>
      <c r="F41" s="40">
        <v>11225282.310000001</v>
      </c>
      <c r="G41" s="40">
        <v>3493580.36</v>
      </c>
      <c r="H41" s="40">
        <v>7290078.3300000001</v>
      </c>
      <c r="I41" s="40">
        <v>27390706</v>
      </c>
      <c r="J41" s="31">
        <f>SUM(E41:I41)</f>
        <v>85769820.840000004</v>
      </c>
      <c r="K41" s="32">
        <v>222679264.38999999</v>
      </c>
    </row>
    <row r="42" spans="2:11">
      <c r="B42" s="14"/>
      <c r="C42" s="7" t="s">
        <v>14</v>
      </c>
      <c r="D42" s="24">
        <f>SUM(D41/$K$41)</f>
        <v>0.61482798555601959</v>
      </c>
      <c r="E42" s="24">
        <f t="shared" ref="E42:I42" si="13">SUM(E41/$K$41)</f>
        <v>0.16332986342321196</v>
      </c>
      <c r="F42" s="38">
        <f t="shared" si="13"/>
        <v>5.0410092474259593E-2</v>
      </c>
      <c r="G42" s="38">
        <f t="shared" si="13"/>
        <v>1.5688844534178768E-2</v>
      </c>
      <c r="H42" s="38">
        <f t="shared" si="13"/>
        <v>3.2738020533569633E-2</v>
      </c>
      <c r="I42" s="38">
        <f t="shared" si="13"/>
        <v>0.12300519347876045</v>
      </c>
      <c r="J42" s="17"/>
    </row>
    <row r="43" spans="2:11">
      <c r="B43" s="14"/>
      <c r="C43" s="7"/>
      <c r="D43" s="24"/>
      <c r="E43" s="25"/>
      <c r="F43" s="25"/>
      <c r="G43" s="25"/>
      <c r="H43" s="25"/>
      <c r="I43" s="24"/>
      <c r="J43" s="17"/>
    </row>
    <row r="44" spans="2:11">
      <c r="B44" s="14"/>
      <c r="C44" s="7"/>
      <c r="D44" s="24"/>
      <c r="E44" s="25"/>
      <c r="F44" s="25"/>
      <c r="G44" s="25"/>
      <c r="H44" s="25"/>
      <c r="I44" s="24"/>
      <c r="J44" s="17"/>
    </row>
    <row r="45" spans="2:11">
      <c r="B45" s="6"/>
      <c r="C45" s="8"/>
      <c r="D45" s="21"/>
      <c r="E45" s="3"/>
      <c r="F45" s="3"/>
      <c r="G45" s="3"/>
      <c r="H45" s="3"/>
      <c r="I45" s="12"/>
      <c r="J45" s="4"/>
      <c r="K45" s="3"/>
    </row>
    <row r="46" spans="2:11">
      <c r="B46" s="14"/>
      <c r="C46" s="15"/>
      <c r="D46" s="9"/>
      <c r="E46" s="16"/>
      <c r="F46" s="16"/>
      <c r="G46" s="16"/>
      <c r="H46" s="16"/>
      <c r="I46" s="10"/>
      <c r="J46" s="17"/>
    </row>
    <row r="47" spans="2:11">
      <c r="B47" s="14"/>
      <c r="C47" s="15"/>
      <c r="D47" s="9" t="s">
        <v>10</v>
      </c>
      <c r="E47" s="7"/>
      <c r="F47" s="7"/>
      <c r="G47" s="7"/>
      <c r="H47" s="7"/>
      <c r="I47" s="9" t="s">
        <v>9</v>
      </c>
      <c r="J47" s="7" t="s">
        <v>0</v>
      </c>
      <c r="K47" s="22" t="s">
        <v>11</v>
      </c>
    </row>
    <row r="48" spans="2:11">
      <c r="B48" s="14"/>
      <c r="C48" s="15"/>
      <c r="D48" s="27" t="s">
        <v>17</v>
      </c>
      <c r="E48" s="8" t="s">
        <v>13</v>
      </c>
      <c r="F48" s="8" t="s">
        <v>1</v>
      </c>
      <c r="G48" s="8" t="s">
        <v>2</v>
      </c>
      <c r="H48" s="8" t="s">
        <v>3</v>
      </c>
      <c r="I48" s="13">
        <v>20000</v>
      </c>
      <c r="J48" s="8" t="s">
        <v>4</v>
      </c>
      <c r="K48" s="23" t="s">
        <v>12</v>
      </c>
    </row>
    <row r="49" spans="2:11">
      <c r="B49" s="5" t="s">
        <v>16</v>
      </c>
      <c r="C49" s="7"/>
      <c r="D49" s="9"/>
      <c r="I49" s="10"/>
      <c r="J49" s="1"/>
    </row>
    <row r="50" spans="2:11">
      <c r="C50" s="7" t="s">
        <v>21</v>
      </c>
      <c r="D50" s="30">
        <f>SUM(K50-J50)</f>
        <v>8360898</v>
      </c>
      <c r="E50" s="39">
        <v>1720002</v>
      </c>
      <c r="F50" s="39">
        <v>2532557</v>
      </c>
      <c r="G50" s="39">
        <v>2509627</v>
      </c>
      <c r="H50" s="39">
        <v>2383725</v>
      </c>
      <c r="I50" s="39">
        <v>0</v>
      </c>
      <c r="J50" s="1">
        <f>SUM(E50:I50)</f>
        <v>9145911</v>
      </c>
      <c r="K50" s="35">
        <v>17506809</v>
      </c>
    </row>
    <row r="51" spans="2:11">
      <c r="C51" s="7" t="s">
        <v>14</v>
      </c>
      <c r="D51" s="24">
        <f>SUM(D50/$K$50)</f>
        <v>0.47757978052996408</v>
      </c>
      <c r="E51" s="38">
        <f t="shared" ref="E51:I51" si="14">SUM(E50/$K$50)</f>
        <v>9.8247601833092488E-2</v>
      </c>
      <c r="F51" s="38">
        <f t="shared" si="14"/>
        <v>0.14466125722854462</v>
      </c>
      <c r="G51" s="38">
        <f t="shared" si="14"/>
        <v>0.14335148112942797</v>
      </c>
      <c r="H51" s="38">
        <f t="shared" si="14"/>
        <v>0.13615987927897083</v>
      </c>
      <c r="I51" s="38">
        <f t="shared" si="14"/>
        <v>0</v>
      </c>
      <c r="J51" s="1"/>
      <c r="K51" s="36"/>
    </row>
    <row r="52" spans="2:11">
      <c r="C52" s="7" t="s">
        <v>22</v>
      </c>
      <c r="D52" s="30">
        <f>SUM(K52-J52)</f>
        <v>9700782</v>
      </c>
      <c r="E52" s="39">
        <v>2835241</v>
      </c>
      <c r="F52" s="39">
        <v>2539333</v>
      </c>
      <c r="G52" s="39">
        <v>2344440</v>
      </c>
      <c r="H52" s="39">
        <v>2738501</v>
      </c>
      <c r="I52" s="39">
        <v>0</v>
      </c>
      <c r="J52" s="1">
        <f>SUM(E52:I52)</f>
        <v>10457515</v>
      </c>
      <c r="K52" s="35">
        <v>20158297</v>
      </c>
    </row>
    <row r="53" spans="2:11">
      <c r="C53" s="7" t="s">
        <v>14</v>
      </c>
      <c r="D53" s="24">
        <f>SUM(D52/$K$52)</f>
        <v>0.48123023487549571</v>
      </c>
      <c r="E53" s="38">
        <f t="shared" ref="E53:I53" si="15">SUM(E52/$K$52)</f>
        <v>0.14064883556383756</v>
      </c>
      <c r="F53" s="38">
        <f t="shared" si="15"/>
        <v>0.12596961935822257</v>
      </c>
      <c r="G53" s="38">
        <f t="shared" si="15"/>
        <v>0.11630149114282819</v>
      </c>
      <c r="H53" s="38">
        <f t="shared" si="15"/>
        <v>0.13584981905961599</v>
      </c>
      <c r="I53" s="38">
        <f t="shared" si="15"/>
        <v>0</v>
      </c>
      <c r="J53" s="1"/>
      <c r="K53" s="36"/>
    </row>
    <row r="54" spans="2:11">
      <c r="C54" s="7" t="s">
        <v>23</v>
      </c>
      <c r="D54" s="30">
        <f>SUM(K54-J54)</f>
        <v>26213671</v>
      </c>
      <c r="E54" s="39">
        <v>7146667</v>
      </c>
      <c r="F54" s="39">
        <v>5487211</v>
      </c>
      <c r="G54" s="39">
        <v>4421678</v>
      </c>
      <c r="H54" s="39">
        <v>4360225</v>
      </c>
      <c r="I54" s="39">
        <v>10142750</v>
      </c>
      <c r="J54" s="1">
        <f>SUM(E54:I54)</f>
        <v>31558531</v>
      </c>
      <c r="K54" s="35">
        <v>57772202</v>
      </c>
    </row>
    <row r="55" spans="2:11">
      <c r="C55" s="7" t="s">
        <v>14</v>
      </c>
      <c r="D55" s="24">
        <f>SUM(D54/$K$54)</f>
        <v>0.45374193976542559</v>
      </c>
      <c r="E55" s="38">
        <f t="shared" ref="E55:I55" si="16">SUM(E54/$K$54)</f>
        <v>0.12370425139758391</v>
      </c>
      <c r="F55" s="38">
        <f t="shared" si="16"/>
        <v>9.4980125562809603E-2</v>
      </c>
      <c r="G55" s="38">
        <f t="shared" si="16"/>
        <v>7.6536428367400641E-2</v>
      </c>
      <c r="H55" s="38">
        <f t="shared" si="16"/>
        <v>7.5472716099690987E-2</v>
      </c>
      <c r="I55" s="38">
        <f t="shared" si="16"/>
        <v>0.17556453880708928</v>
      </c>
      <c r="J55" s="1"/>
      <c r="K55" s="36"/>
    </row>
    <row r="56" spans="2:11">
      <c r="C56" s="7" t="s">
        <v>24</v>
      </c>
      <c r="D56" s="30">
        <f>SUM(K56-J56)</f>
        <v>34120639.359999999</v>
      </c>
      <c r="E56" s="39">
        <v>11423926.640000001</v>
      </c>
      <c r="F56" s="39">
        <v>8750554</v>
      </c>
      <c r="G56" s="39">
        <v>7081857</v>
      </c>
      <c r="H56" s="39">
        <v>5119699</v>
      </c>
      <c r="I56" s="39">
        <v>20735750</v>
      </c>
      <c r="J56" s="1">
        <f>SUM(E56:I56)</f>
        <v>53111786.640000001</v>
      </c>
      <c r="K56" s="33">
        <v>87232426</v>
      </c>
    </row>
    <row r="57" spans="2:11">
      <c r="C57" s="7" t="s">
        <v>14</v>
      </c>
      <c r="D57" s="24">
        <f>SUM(D56/$K$56)</f>
        <v>0.39114628498352205</v>
      </c>
      <c r="E57" s="38">
        <f t="shared" ref="E57:I57" si="17">SUM(E56/$K$56)</f>
        <v>0.13095963466612748</v>
      </c>
      <c r="F57" s="38">
        <f t="shared" si="17"/>
        <v>0.100313087704336</v>
      </c>
      <c r="G57" s="38">
        <f t="shared" si="17"/>
        <v>8.1183767604950025E-2</v>
      </c>
      <c r="H57" s="38">
        <f t="shared" si="17"/>
        <v>5.8690320042228336E-2</v>
      </c>
      <c r="I57" s="38">
        <f t="shared" si="17"/>
        <v>0.23770690499883609</v>
      </c>
      <c r="J57" s="1"/>
      <c r="K57" s="36"/>
    </row>
    <row r="58" spans="2:11">
      <c r="C58" s="7" t="s">
        <v>25</v>
      </c>
      <c r="D58" s="30">
        <f>SUM(K58-J58)</f>
        <v>30353420</v>
      </c>
      <c r="E58" s="40">
        <v>12542840</v>
      </c>
      <c r="F58" s="40">
        <v>10706327</v>
      </c>
      <c r="G58" s="40">
        <v>8880148</v>
      </c>
      <c r="H58" s="40">
        <v>6454666</v>
      </c>
      <c r="I58" s="40">
        <v>36029557</v>
      </c>
      <c r="J58" s="1">
        <f>SUM(E58:I58)</f>
        <v>74613538</v>
      </c>
      <c r="K58" s="33">
        <v>104966958</v>
      </c>
    </row>
    <row r="59" spans="2:11">
      <c r="C59" s="7" t="s">
        <v>14</v>
      </c>
      <c r="D59" s="24">
        <f>SUM(D58/$K$58)</f>
        <v>0.28917118851820017</v>
      </c>
      <c r="E59" s="38">
        <f t="shared" ref="E59:I59" si="18">SUM(E58/$K$58)</f>
        <v>0.11949322185749157</v>
      </c>
      <c r="F59" s="38">
        <f t="shared" si="18"/>
        <v>0.10199711608294869</v>
      </c>
      <c r="G59" s="38">
        <f t="shared" si="18"/>
        <v>8.4599460336842375E-2</v>
      </c>
      <c r="H59" s="38">
        <f t="shared" si="18"/>
        <v>6.1492360291130851E-2</v>
      </c>
      <c r="I59" s="38">
        <f t="shared" si="18"/>
        <v>0.34324665291338635</v>
      </c>
      <c r="J59" s="1"/>
      <c r="K59" s="36"/>
    </row>
    <row r="60" spans="2:11">
      <c r="C60" s="7" t="s">
        <v>26</v>
      </c>
      <c r="D60" s="30">
        <f>SUM(K60-J60)</f>
        <v>40210795.349999994</v>
      </c>
      <c r="E60" s="40">
        <v>11059308.710000001</v>
      </c>
      <c r="F60" s="40">
        <v>7088174.6200000001</v>
      </c>
      <c r="G60" s="40">
        <v>5180200</v>
      </c>
      <c r="H60" s="40">
        <v>4247347.32</v>
      </c>
      <c r="I60" s="40">
        <v>14795790</v>
      </c>
      <c r="J60" s="1">
        <f>SUM(E60:I60)</f>
        <v>42370820.650000006</v>
      </c>
      <c r="K60" s="33">
        <v>82581616</v>
      </c>
    </row>
    <row r="61" spans="2:11">
      <c r="C61" s="7" t="s">
        <v>14</v>
      </c>
      <c r="D61" s="24">
        <f>SUM(D60/$K$60)</f>
        <v>0.48692187556610655</v>
      </c>
      <c r="E61" s="38">
        <f t="shared" ref="E61:I61" si="19">SUM(E60/$K$60)</f>
        <v>0.13391974201618917</v>
      </c>
      <c r="F61" s="38">
        <f t="shared" si="19"/>
        <v>8.583235547243348E-2</v>
      </c>
      <c r="G61" s="38">
        <f t="shared" si="19"/>
        <v>6.2728246926047074E-2</v>
      </c>
      <c r="H61" s="38">
        <f t="shared" si="19"/>
        <v>5.1432116804301826E-2</v>
      </c>
      <c r="I61" s="38">
        <f t="shared" si="19"/>
        <v>0.17916566321492183</v>
      </c>
      <c r="J61" s="1"/>
      <c r="K61" s="36"/>
    </row>
    <row r="62" spans="2:11">
      <c r="C62" s="7" t="s">
        <v>27</v>
      </c>
      <c r="D62" s="30">
        <f>SUM(K62-J62)</f>
        <v>67558356.450000003</v>
      </c>
      <c r="E62" s="40">
        <v>11655198.76</v>
      </c>
      <c r="F62" s="40">
        <v>5900005.5999999996</v>
      </c>
      <c r="G62" s="40">
        <v>4035247.19</v>
      </c>
      <c r="H62" s="40">
        <v>3470665</v>
      </c>
      <c r="I62" s="40">
        <v>11563899</v>
      </c>
      <c r="J62" s="1">
        <f>SUM(E62:I62)</f>
        <v>36625015.549999997</v>
      </c>
      <c r="K62" s="33">
        <v>104183372</v>
      </c>
    </row>
    <row r="63" spans="2:11">
      <c r="C63" s="7" t="s">
        <v>14</v>
      </c>
      <c r="D63" s="24">
        <f>SUM(D62/$K$62)</f>
        <v>0.64845622821653348</v>
      </c>
      <c r="E63" s="38">
        <f t="shared" ref="E63:I63" si="20">SUM(E62/$K$62)</f>
        <v>0.11187196705439713</v>
      </c>
      <c r="F63" s="38">
        <f t="shared" si="20"/>
        <v>5.6630971783097978E-2</v>
      </c>
      <c r="G63" s="38">
        <f t="shared" si="20"/>
        <v>3.8732161500781528E-2</v>
      </c>
      <c r="H63" s="38">
        <f t="shared" si="20"/>
        <v>3.3313041547551367E-2</v>
      </c>
      <c r="I63" s="38">
        <f t="shared" si="20"/>
        <v>0.11099562989763856</v>
      </c>
      <c r="J63" s="1"/>
    </row>
    <row r="64" spans="2:11">
      <c r="C64" s="7"/>
      <c r="D64" s="9"/>
      <c r="E64" s="41"/>
      <c r="F64" s="41"/>
      <c r="G64" s="41"/>
      <c r="H64" s="41"/>
      <c r="I64" s="41"/>
      <c r="J64" s="1"/>
    </row>
    <row r="65" spans="2:12">
      <c r="B65" s="5" t="s">
        <v>15</v>
      </c>
      <c r="C65" s="7"/>
      <c r="D65" s="9"/>
      <c r="E65" s="43"/>
      <c r="F65" s="43"/>
      <c r="G65" s="43"/>
      <c r="H65" s="43"/>
      <c r="I65" s="43"/>
      <c r="J65" s="1"/>
    </row>
    <row r="66" spans="2:12">
      <c r="C66" s="7" t="s">
        <v>21</v>
      </c>
      <c r="D66" s="30">
        <f>SUM(K66-J66)</f>
        <v>19292175</v>
      </c>
      <c r="E66" s="39">
        <v>6553962</v>
      </c>
      <c r="F66" s="39">
        <v>5108143</v>
      </c>
      <c r="G66" s="39">
        <v>2368683</v>
      </c>
      <c r="H66" s="39">
        <v>676744</v>
      </c>
      <c r="I66" s="39">
        <v>0</v>
      </c>
      <c r="J66" s="1">
        <f>SUM(E66:I66)</f>
        <v>14707532</v>
      </c>
      <c r="K66" s="35">
        <v>33999707</v>
      </c>
    </row>
    <row r="67" spans="2:12">
      <c r="C67" s="7" t="s">
        <v>14</v>
      </c>
      <c r="D67" s="24">
        <f>SUM(D66/$K$66)</f>
        <v>0.56742180160552558</v>
      </c>
      <c r="E67" s="38">
        <f t="shared" ref="E67:I67" si="21">SUM(E66/$K$66)</f>
        <v>0.1927652494181788</v>
      </c>
      <c r="F67" s="38">
        <f t="shared" si="21"/>
        <v>0.15024079472214275</v>
      </c>
      <c r="G67" s="38">
        <f t="shared" si="21"/>
        <v>6.9667747430882276E-2</v>
      </c>
      <c r="H67" s="38">
        <f t="shared" si="21"/>
        <v>1.9904406823270566E-2</v>
      </c>
      <c r="I67" s="38">
        <f t="shared" si="21"/>
        <v>0</v>
      </c>
      <c r="J67" s="1"/>
      <c r="K67" s="36"/>
    </row>
    <row r="68" spans="2:12">
      <c r="C68" s="7" t="s">
        <v>22</v>
      </c>
      <c r="D68" s="30">
        <f>SUM(K68-J68)</f>
        <v>20229622</v>
      </c>
      <c r="E68" s="39">
        <v>7240456</v>
      </c>
      <c r="F68" s="39">
        <v>8003278</v>
      </c>
      <c r="G68" s="39">
        <v>4586815</v>
      </c>
      <c r="H68" s="39">
        <v>1403550</v>
      </c>
      <c r="I68" s="39">
        <v>75000</v>
      </c>
      <c r="J68" s="1">
        <f>SUM(E68:I68)</f>
        <v>21309099</v>
      </c>
      <c r="K68" s="35">
        <v>41538721</v>
      </c>
    </row>
    <row r="69" spans="2:12">
      <c r="C69" s="7" t="s">
        <v>14</v>
      </c>
      <c r="D69" s="24">
        <f>SUM(D68/$K$68)</f>
        <v>0.48700637653239254</v>
      </c>
      <c r="E69" s="38">
        <f t="shared" ref="E69:I69" si="22">SUM(E68/$K$68)</f>
        <v>0.17430618530599437</v>
      </c>
      <c r="F69" s="38">
        <f t="shared" si="22"/>
        <v>0.19267030393160156</v>
      </c>
      <c r="G69" s="38">
        <f t="shared" si="22"/>
        <v>0.11042263434158216</v>
      </c>
      <c r="H69" s="38">
        <f t="shared" si="22"/>
        <v>3.3788955610838382E-2</v>
      </c>
      <c r="I69" s="38">
        <f t="shared" si="22"/>
        <v>1.8055442775910216E-3</v>
      </c>
      <c r="J69" s="1"/>
      <c r="K69" s="36"/>
    </row>
    <row r="70" spans="2:12">
      <c r="C70" s="7" t="s">
        <v>23</v>
      </c>
      <c r="D70" s="30">
        <f>SUM(K70-J70)</f>
        <v>31985879</v>
      </c>
      <c r="E70" s="39">
        <v>6848587</v>
      </c>
      <c r="F70" s="39">
        <v>7978516</v>
      </c>
      <c r="G70" s="39">
        <v>3482547</v>
      </c>
      <c r="H70" s="39">
        <v>4549665</v>
      </c>
      <c r="I70" s="39">
        <v>5966250</v>
      </c>
      <c r="J70" s="1">
        <f>SUM(E70:I70)</f>
        <v>28825565</v>
      </c>
      <c r="K70" s="35">
        <v>60811444</v>
      </c>
    </row>
    <row r="71" spans="2:12">
      <c r="C71" s="7" t="s">
        <v>14</v>
      </c>
      <c r="D71" s="24">
        <f>SUM(D70/$K$70)</f>
        <v>0.52598453343748919</v>
      </c>
      <c r="E71" s="38">
        <f t="shared" ref="E71:I71" si="23">SUM(E70/$K$70)</f>
        <v>0.1126200357945784</v>
      </c>
      <c r="F71" s="38">
        <f t="shared" si="23"/>
        <v>0.13120089698906015</v>
      </c>
      <c r="G71" s="38">
        <f t="shared" si="23"/>
        <v>5.7267954367273367E-2</v>
      </c>
      <c r="H71" s="38">
        <f t="shared" si="23"/>
        <v>7.4815934316573698E-2</v>
      </c>
      <c r="I71" s="38">
        <f t="shared" si="23"/>
        <v>9.8110645095025206E-2</v>
      </c>
      <c r="J71" s="1"/>
      <c r="K71" s="36"/>
    </row>
    <row r="72" spans="2:12">
      <c r="C72" s="7" t="s">
        <v>24</v>
      </c>
      <c r="D72" s="30">
        <f>SUM(K72-J72)</f>
        <v>29822313</v>
      </c>
      <c r="E72" s="39">
        <v>7401112</v>
      </c>
      <c r="F72" s="39">
        <v>8000655</v>
      </c>
      <c r="G72" s="39">
        <v>3039022</v>
      </c>
      <c r="H72" s="39">
        <v>4123918</v>
      </c>
      <c r="I72" s="39">
        <v>12827250</v>
      </c>
      <c r="J72" s="1">
        <f>SUM(E72:I72)</f>
        <v>35391957</v>
      </c>
      <c r="K72" s="33">
        <v>65214270</v>
      </c>
    </row>
    <row r="73" spans="2:12">
      <c r="C73" s="7" t="s">
        <v>14</v>
      </c>
      <c r="D73" s="24">
        <f>SUM(D72/$K$72)</f>
        <v>0.45729735225127877</v>
      </c>
      <c r="E73" s="38">
        <f t="shared" ref="E73:I73" si="24">SUM(E72/$K$72)</f>
        <v>0.11348914892400083</v>
      </c>
      <c r="F73" s="38">
        <f t="shared" si="24"/>
        <v>0.12268258158835482</v>
      </c>
      <c r="G73" s="38">
        <f t="shared" si="24"/>
        <v>4.6600567636500417E-2</v>
      </c>
      <c r="H73" s="38">
        <f t="shared" si="24"/>
        <v>6.3236435829152116E-2</v>
      </c>
      <c r="I73" s="38">
        <f t="shared" si="24"/>
        <v>0.19669391377071307</v>
      </c>
      <c r="J73" s="1"/>
      <c r="K73" s="36"/>
    </row>
    <row r="74" spans="2:12">
      <c r="C74" s="7" t="s">
        <v>25</v>
      </c>
      <c r="D74" s="30">
        <f>SUM(K74-J74)</f>
        <v>33239709</v>
      </c>
      <c r="E74" s="40">
        <v>8489750</v>
      </c>
      <c r="F74" s="40">
        <v>5235750</v>
      </c>
      <c r="G74" s="40">
        <v>2945225</v>
      </c>
      <c r="H74" s="40">
        <v>3971425</v>
      </c>
      <c r="I74" s="40">
        <v>17153350</v>
      </c>
      <c r="J74" s="1">
        <f>SUM(E74:I74)</f>
        <v>37795500</v>
      </c>
      <c r="K74" s="33">
        <v>71035209</v>
      </c>
    </row>
    <row r="75" spans="2:12">
      <c r="C75" s="7" t="s">
        <v>14</v>
      </c>
      <c r="D75" s="24">
        <f>SUM(D74/$K$74)</f>
        <v>0.46793286692518915</v>
      </c>
      <c r="E75" s="38">
        <f t="shared" ref="E75:I75" si="25">SUM(E74/$K$74)</f>
        <v>0.11951467616573072</v>
      </c>
      <c r="F75" s="38">
        <f t="shared" si="25"/>
        <v>7.3706406635616437E-2</v>
      </c>
      <c r="G75" s="38">
        <f t="shared" si="25"/>
        <v>4.1461481446475365E-2</v>
      </c>
      <c r="H75" s="38">
        <f t="shared" si="25"/>
        <v>5.5907838604374344E-2</v>
      </c>
      <c r="I75" s="38">
        <f t="shared" si="25"/>
        <v>0.24147673022261398</v>
      </c>
      <c r="J75" s="1"/>
      <c r="K75" s="36"/>
      <c r="L75" s="2"/>
    </row>
    <row r="76" spans="2:12">
      <c r="C76" s="7" t="s">
        <v>26</v>
      </c>
      <c r="D76" s="30">
        <f>SUM(K76-J76)</f>
        <v>35810317.32</v>
      </c>
      <c r="E76" s="40">
        <v>9098136.1899999995</v>
      </c>
      <c r="F76" s="40">
        <v>5270739.49</v>
      </c>
      <c r="G76" s="40">
        <v>3125805</v>
      </c>
      <c r="H76" s="40">
        <v>4479124.33</v>
      </c>
      <c r="I76" s="40">
        <v>19672216.670000002</v>
      </c>
      <c r="J76" s="1">
        <f>SUM(E76:I76)</f>
        <v>41646021.68</v>
      </c>
      <c r="K76" s="33">
        <v>77456339</v>
      </c>
      <c r="L76" s="2"/>
    </row>
    <row r="77" spans="2:12">
      <c r="C77" s="7" t="s">
        <v>14</v>
      </c>
      <c r="D77" s="24">
        <f>SUM(D76/$K$76)</f>
        <v>0.46232907186589339</v>
      </c>
      <c r="E77" s="38">
        <f t="shared" ref="E77:I77" si="26">SUM(E76/$K$76)</f>
        <v>0.11746147968599445</v>
      </c>
      <c r="F77" s="38">
        <f t="shared" si="26"/>
        <v>6.8047877785703245E-2</v>
      </c>
      <c r="G77" s="38">
        <f t="shared" si="26"/>
        <v>4.0355702843120435E-2</v>
      </c>
      <c r="H77" s="38">
        <f t="shared" si="26"/>
        <v>5.7827730923352832E-2</v>
      </c>
      <c r="I77" s="38">
        <f t="shared" si="26"/>
        <v>0.25397813689593568</v>
      </c>
      <c r="J77" s="1"/>
      <c r="K77" s="36"/>
      <c r="L77" s="2"/>
    </row>
    <row r="78" spans="2:12">
      <c r="C78" s="7" t="s">
        <v>27</v>
      </c>
      <c r="D78" s="30">
        <f>SUM(K78-J78)</f>
        <v>31348771.819999993</v>
      </c>
      <c r="E78" s="40">
        <v>8465178.2200000007</v>
      </c>
      <c r="F78" s="40">
        <v>6202226.2199999997</v>
      </c>
      <c r="G78" s="40">
        <v>3421659</v>
      </c>
      <c r="H78" s="40">
        <v>5454956.0700000003</v>
      </c>
      <c r="I78" s="40">
        <v>21329733.670000002</v>
      </c>
      <c r="J78" s="1">
        <f>SUM(E78:I78)</f>
        <v>44873753.180000007</v>
      </c>
      <c r="K78" s="33">
        <v>76222525</v>
      </c>
      <c r="L78" s="2"/>
    </row>
    <row r="79" spans="2:12">
      <c r="C79" s="7" t="s">
        <v>14</v>
      </c>
      <c r="D79" s="24">
        <f>SUM(D78/$K$78)</f>
        <v>0.41127962921721622</v>
      </c>
      <c r="E79" s="38">
        <f t="shared" ref="E79:I79" si="27">SUM(E78/$K$78)</f>
        <v>0.11105874831619657</v>
      </c>
      <c r="F79" s="38">
        <f t="shared" si="27"/>
        <v>8.1369991613371509E-2</v>
      </c>
      <c r="G79" s="38">
        <f t="shared" si="27"/>
        <v>4.4890391652598755E-2</v>
      </c>
      <c r="H79" s="38">
        <f t="shared" si="27"/>
        <v>7.1566194769853139E-2</v>
      </c>
      <c r="I79" s="38">
        <f t="shared" si="27"/>
        <v>0.27983504443076379</v>
      </c>
      <c r="J79" s="1"/>
      <c r="L79" s="2"/>
    </row>
    <row r="80" spans="2:12">
      <c r="C80" s="7"/>
      <c r="D80" s="9"/>
      <c r="E80" s="2"/>
      <c r="F80" s="2"/>
      <c r="G80" s="2"/>
      <c r="H80" s="2"/>
      <c r="I80" s="11"/>
      <c r="J80" s="1"/>
    </row>
    <row r="81" spans="2:11">
      <c r="C81" s="7"/>
      <c r="D81" s="9"/>
      <c r="E81" s="2"/>
      <c r="F81" s="2"/>
      <c r="G81" s="2"/>
      <c r="H81" s="2"/>
      <c r="I81" s="11"/>
      <c r="J81" s="1"/>
    </row>
    <row r="82" spans="2:11">
      <c r="B82" s="6"/>
      <c r="C82" s="8"/>
      <c r="D82" s="21"/>
      <c r="E82" s="3"/>
      <c r="F82" s="3"/>
      <c r="G82" s="3"/>
      <c r="H82" s="3"/>
      <c r="I82" s="12"/>
      <c r="J82" s="4"/>
      <c r="K82" s="3"/>
    </row>
    <row r="83" spans="2:11">
      <c r="B83" s="14"/>
      <c r="C83" s="15"/>
      <c r="D83" s="9"/>
      <c r="E83" s="16"/>
      <c r="F83" s="16"/>
      <c r="G83" s="16"/>
      <c r="H83" s="16"/>
      <c r="I83" s="18"/>
      <c r="J83" s="17"/>
    </row>
    <row r="84" spans="2:11">
      <c r="D84" s="9" t="s">
        <v>10</v>
      </c>
      <c r="E84" s="7"/>
      <c r="F84" s="7"/>
      <c r="G84" s="7"/>
      <c r="H84" s="7"/>
      <c r="I84" s="9" t="s">
        <v>9</v>
      </c>
      <c r="J84" s="15" t="s">
        <v>0</v>
      </c>
      <c r="K84" s="22" t="s">
        <v>11</v>
      </c>
    </row>
    <row r="85" spans="2:11">
      <c r="D85" s="27" t="s">
        <v>17</v>
      </c>
      <c r="E85" s="8" t="s">
        <v>13</v>
      </c>
      <c r="F85" s="8" t="s">
        <v>1</v>
      </c>
      <c r="G85" s="8" t="s">
        <v>2</v>
      </c>
      <c r="H85" s="8" t="s">
        <v>3</v>
      </c>
      <c r="I85" s="13">
        <v>20000</v>
      </c>
      <c r="J85" s="8" t="s">
        <v>4</v>
      </c>
      <c r="K85" s="23" t="s">
        <v>12</v>
      </c>
    </row>
    <row r="86" spans="2:11">
      <c r="B86" s="5" t="s">
        <v>7</v>
      </c>
      <c r="C86" s="7"/>
      <c r="D86" s="9"/>
      <c r="I86" s="10"/>
      <c r="J86" s="1"/>
    </row>
    <row r="87" spans="2:11">
      <c r="C87" s="7" t="s">
        <v>21</v>
      </c>
      <c r="D87" s="30">
        <f>SUM(K87-J87)</f>
        <v>7274091</v>
      </c>
      <c r="E87" s="39">
        <v>2544953</v>
      </c>
      <c r="F87" s="39">
        <v>3039723</v>
      </c>
      <c r="G87" s="39">
        <v>1646000</v>
      </c>
      <c r="H87" s="39">
        <v>1573000</v>
      </c>
      <c r="I87" s="39">
        <v>0</v>
      </c>
      <c r="J87" s="33">
        <f>SUM(E87:I87)</f>
        <v>8803676</v>
      </c>
      <c r="K87" s="35">
        <v>16077767</v>
      </c>
    </row>
    <row r="88" spans="2:11">
      <c r="C88" s="7" t="s">
        <v>14</v>
      </c>
      <c r="D88" s="24">
        <f>SUM(D87/$K$87)</f>
        <v>0.45243167163698789</v>
      </c>
      <c r="E88" s="38">
        <f t="shared" ref="E88:I88" si="28">SUM(E87/$K$87)</f>
        <v>0.15829020286212631</v>
      </c>
      <c r="F88" s="38">
        <f t="shared" si="28"/>
        <v>0.18906375493562011</v>
      </c>
      <c r="G88" s="38">
        <f t="shared" si="28"/>
        <v>0.10237740104082861</v>
      </c>
      <c r="H88" s="38">
        <f t="shared" si="28"/>
        <v>9.7836969524437073E-2</v>
      </c>
      <c r="I88" s="38">
        <f t="shared" si="28"/>
        <v>0</v>
      </c>
      <c r="J88" s="33"/>
      <c r="K88" s="36"/>
    </row>
    <row r="89" spans="2:11">
      <c r="C89" s="7" t="s">
        <v>22</v>
      </c>
      <c r="D89" s="30">
        <f>SUM(K89-J89)</f>
        <v>11752731.84</v>
      </c>
      <c r="E89" s="39">
        <v>2205430</v>
      </c>
      <c r="F89" s="39">
        <v>2442391</v>
      </c>
      <c r="G89" s="39">
        <v>1677223</v>
      </c>
      <c r="H89" s="39">
        <v>1324531</v>
      </c>
      <c r="I89" s="39">
        <v>0</v>
      </c>
      <c r="J89" s="33">
        <f>SUM(E89:I89)</f>
        <v>7649575</v>
      </c>
      <c r="K89" s="35">
        <v>19402306.84</v>
      </c>
    </row>
    <row r="90" spans="2:11">
      <c r="C90" s="7" t="s">
        <v>14</v>
      </c>
      <c r="D90" s="24">
        <f>SUM(D89/$K$89)</f>
        <v>0.6057388916131583</v>
      </c>
      <c r="E90" s="38">
        <f t="shared" ref="E90:I90" si="29">SUM(E89/$K$89)</f>
        <v>0.11366844253041408</v>
      </c>
      <c r="F90" s="38">
        <f t="shared" si="29"/>
        <v>0.12588147482364009</v>
      </c>
      <c r="G90" s="38">
        <f t="shared" si="29"/>
        <v>8.6444514759565563E-2</v>
      </c>
      <c r="H90" s="38">
        <f t="shared" si="29"/>
        <v>6.8266676273221957E-2</v>
      </c>
      <c r="I90" s="38">
        <f t="shared" si="29"/>
        <v>0</v>
      </c>
      <c r="J90" s="33"/>
      <c r="K90" s="36"/>
    </row>
    <row r="91" spans="2:11">
      <c r="C91" s="7" t="s">
        <v>23</v>
      </c>
      <c r="D91" s="30">
        <f>SUM(K91-J91)</f>
        <v>27795738.789999999</v>
      </c>
      <c r="E91" s="39">
        <v>5351762.87</v>
      </c>
      <c r="F91" s="39">
        <v>4664732.66</v>
      </c>
      <c r="G91" s="39">
        <v>3172222.39</v>
      </c>
      <c r="H91" s="39">
        <v>2837941</v>
      </c>
      <c r="I91" s="39">
        <v>6921500</v>
      </c>
      <c r="J91" s="33">
        <f>SUM(E91:I91)</f>
        <v>22948158.920000002</v>
      </c>
      <c r="K91" s="35">
        <v>50743897.710000001</v>
      </c>
    </row>
    <row r="92" spans="2:11">
      <c r="C92" s="7" t="s">
        <v>14</v>
      </c>
      <c r="D92" s="24">
        <f>SUM(D91/$K$91)</f>
        <v>0.54776515097149003</v>
      </c>
      <c r="E92" s="38">
        <f t="shared" ref="E92:I92" si="30">SUM(E91/$K$91)</f>
        <v>0.10546613704341712</v>
      </c>
      <c r="F92" s="38">
        <f t="shared" si="30"/>
        <v>9.1926967980639179E-2</v>
      </c>
      <c r="G92" s="38">
        <f t="shared" si="30"/>
        <v>6.2514361985536962E-2</v>
      </c>
      <c r="H92" s="38">
        <f t="shared" si="30"/>
        <v>5.5926744457407584E-2</v>
      </c>
      <c r="I92" s="38">
        <f t="shared" si="30"/>
        <v>0.13640063756150905</v>
      </c>
      <c r="J92" s="33"/>
      <c r="K92" s="36"/>
    </row>
    <row r="93" spans="2:11">
      <c r="C93" s="7" t="s">
        <v>24</v>
      </c>
      <c r="D93" s="30">
        <f>SUM(K93-J93)</f>
        <v>37206281.959999993</v>
      </c>
      <c r="E93" s="39">
        <v>8083081.2699999996</v>
      </c>
      <c r="F93" s="39">
        <v>8027914.1100000003</v>
      </c>
      <c r="G93" s="39">
        <v>7139772.1200000001</v>
      </c>
      <c r="H93" s="39">
        <v>5347050</v>
      </c>
      <c r="I93" s="39">
        <v>17389932</v>
      </c>
      <c r="J93" s="33">
        <f>SUM(E93:I93)</f>
        <v>45987749.5</v>
      </c>
      <c r="K93" s="33">
        <v>83194031.459999993</v>
      </c>
    </row>
    <row r="94" spans="2:11">
      <c r="C94" s="7" t="s">
        <v>14</v>
      </c>
      <c r="D94" s="24">
        <f>SUM(D93/$K$93)</f>
        <v>0.44722297149271961</v>
      </c>
      <c r="E94" s="38">
        <f t="shared" ref="E94:I94" si="31">SUM(E93/$K$93)</f>
        <v>9.7159389058893916E-2</v>
      </c>
      <c r="F94" s="38">
        <f t="shared" si="31"/>
        <v>9.6496274661961201E-2</v>
      </c>
      <c r="G94" s="38">
        <f t="shared" si="31"/>
        <v>8.5820725293650785E-2</v>
      </c>
      <c r="H94" s="38">
        <f t="shared" si="31"/>
        <v>6.4272038584533342E-2</v>
      </c>
      <c r="I94" s="38">
        <f t="shared" si="31"/>
        <v>0.20902860090824119</v>
      </c>
      <c r="J94" s="33"/>
      <c r="K94" s="36"/>
    </row>
    <row r="95" spans="2:11">
      <c r="C95" s="7" t="s">
        <v>25</v>
      </c>
      <c r="D95" s="30">
        <f>SUM(K95-J95)</f>
        <v>36478277.540000007</v>
      </c>
      <c r="E95" s="40">
        <v>9372616.1600000001</v>
      </c>
      <c r="F95" s="40">
        <v>8659322.75</v>
      </c>
      <c r="G95" s="40">
        <v>6855670.1600000001</v>
      </c>
      <c r="H95" s="40">
        <v>6609755.7999999998</v>
      </c>
      <c r="I95" s="40">
        <v>22749534.82</v>
      </c>
      <c r="J95" s="33">
        <f>SUM(E95:I95)</f>
        <v>54246899.689999998</v>
      </c>
      <c r="K95" s="33">
        <v>90725177.230000004</v>
      </c>
    </row>
    <row r="96" spans="2:11">
      <c r="C96" s="7" t="s">
        <v>14</v>
      </c>
      <c r="D96" s="24">
        <f>SUM(D95/$K$95)</f>
        <v>0.40207446988527645</v>
      </c>
      <c r="E96" s="38">
        <f t="shared" ref="E96:I96" si="32">SUM(E95/$K$95)</f>
        <v>0.10330777460196315</v>
      </c>
      <c r="F96" s="38">
        <f t="shared" si="32"/>
        <v>9.5445641600098524E-2</v>
      </c>
      <c r="G96" s="38">
        <f t="shared" si="32"/>
        <v>7.5565244062516343E-2</v>
      </c>
      <c r="H96" s="38">
        <f t="shared" si="32"/>
        <v>7.2854702540215685E-2</v>
      </c>
      <c r="I96" s="38">
        <f t="shared" si="32"/>
        <v>0.25075216730992989</v>
      </c>
      <c r="J96" s="33"/>
      <c r="K96" s="36"/>
    </row>
    <row r="97" spans="2:11">
      <c r="C97" s="7" t="s">
        <v>26</v>
      </c>
      <c r="D97" s="30">
        <f>SUM(K97-J97)</f>
        <v>44629269.310000002</v>
      </c>
      <c r="E97" s="40">
        <v>10275980.98</v>
      </c>
      <c r="F97" s="40">
        <v>7774329.3099999996</v>
      </c>
      <c r="G97" s="40">
        <v>4888626.87</v>
      </c>
      <c r="H97" s="40">
        <v>5407349.0499999998</v>
      </c>
      <c r="I97" s="40">
        <v>16253278.98</v>
      </c>
      <c r="J97" s="33">
        <f>SUM(E97:I97)</f>
        <v>44599565.189999998</v>
      </c>
      <c r="K97" s="33">
        <v>89228834.5</v>
      </c>
    </row>
    <row r="98" spans="2:11">
      <c r="C98" s="7" t="s">
        <v>14</v>
      </c>
      <c r="D98" s="24">
        <f>SUM(D97/$K$97)</f>
        <v>0.5001664491090041</v>
      </c>
      <c r="E98" s="38">
        <f t="shared" ref="E98:I98" si="33">SUM(E97/$K$97)</f>
        <v>0.1151643528415694</v>
      </c>
      <c r="F98" s="38">
        <f t="shared" si="33"/>
        <v>8.712799347390332E-2</v>
      </c>
      <c r="G98" s="38">
        <f t="shared" si="33"/>
        <v>5.4787523533101845E-2</v>
      </c>
      <c r="H98" s="38">
        <f t="shared" si="33"/>
        <v>6.0600915391313327E-2</v>
      </c>
      <c r="I98" s="38">
        <f t="shared" si="33"/>
        <v>0.182152765651108</v>
      </c>
      <c r="J98" s="33"/>
      <c r="K98" s="37"/>
    </row>
    <row r="99" spans="2:11">
      <c r="C99" s="7" t="s">
        <v>27</v>
      </c>
      <c r="D99" s="30">
        <f>SUM(K99-J99)</f>
        <v>94756563.610000014</v>
      </c>
      <c r="E99" s="40">
        <v>12402020.84</v>
      </c>
      <c r="F99" s="40">
        <v>6927857.1299999999</v>
      </c>
      <c r="G99" s="40">
        <v>3668985.41</v>
      </c>
      <c r="H99" s="40">
        <v>3006782.27</v>
      </c>
      <c r="I99" s="40">
        <v>10945376</v>
      </c>
      <c r="J99" s="33">
        <f>SUM(E99:I99)</f>
        <v>36951021.649999999</v>
      </c>
      <c r="K99" s="33">
        <v>131707585.26000001</v>
      </c>
    </row>
    <row r="100" spans="2:11">
      <c r="C100" s="7" t="s">
        <v>14</v>
      </c>
      <c r="D100" s="24">
        <f>SUM(D99/$K$99)</f>
        <v>0.71944651800383341</v>
      </c>
      <c r="E100" s="38">
        <f t="shared" ref="E100:I100" si="34">SUM(E99/$K$99)</f>
        <v>9.4163299824513075E-2</v>
      </c>
      <c r="F100" s="24">
        <f t="shared" si="34"/>
        <v>5.2600289621314703E-2</v>
      </c>
      <c r="G100" s="38">
        <f t="shared" si="34"/>
        <v>2.78570547228329E-2</v>
      </c>
      <c r="H100" s="38">
        <f t="shared" si="34"/>
        <v>2.2829226305109165E-2</v>
      </c>
      <c r="I100" s="38">
        <f t="shared" si="34"/>
        <v>8.3103611522396842E-2</v>
      </c>
      <c r="J100" s="33"/>
      <c r="K100" s="37"/>
    </row>
    <row r="101" spans="2:11">
      <c r="C101" s="7"/>
      <c r="D101" s="9"/>
      <c r="E101" s="41"/>
      <c r="F101" s="41"/>
      <c r="G101" s="41"/>
      <c r="H101" s="41"/>
      <c r="I101" s="41"/>
      <c r="J101" s="1"/>
    </row>
    <row r="102" spans="2:11">
      <c r="B102" s="5" t="s">
        <v>8</v>
      </c>
      <c r="C102" s="7"/>
      <c r="D102" s="9"/>
      <c r="E102" s="42"/>
      <c r="F102" s="42"/>
      <c r="G102" s="42"/>
      <c r="H102" s="42"/>
      <c r="I102" s="42"/>
      <c r="J102" s="1"/>
    </row>
    <row r="103" spans="2:11">
      <c r="C103" s="7" t="s">
        <v>21</v>
      </c>
      <c r="D103" s="30">
        <f>SUM(K103-J103)</f>
        <v>40938389</v>
      </c>
      <c r="E103" s="39">
        <v>20384128</v>
      </c>
      <c r="F103" s="34">
        <v>3285074</v>
      </c>
      <c r="G103" s="39">
        <v>1575160</v>
      </c>
      <c r="H103" s="39">
        <v>827250</v>
      </c>
      <c r="I103" s="39">
        <v>0</v>
      </c>
      <c r="J103" s="33">
        <f>SUM(E103:I103)</f>
        <v>26071612</v>
      </c>
      <c r="K103" s="35">
        <v>67010001</v>
      </c>
    </row>
    <row r="104" spans="2:11">
      <c r="C104" s="7" t="s">
        <v>14</v>
      </c>
      <c r="D104" s="24">
        <f>SUM(D103/$K$103)</f>
        <v>0.61092953871169176</v>
      </c>
      <c r="E104" s="38">
        <f t="shared" ref="E104:I104" si="35">SUM(E103/$K$103)</f>
        <v>0.30419530959266811</v>
      </c>
      <c r="F104" s="38">
        <f t="shared" si="35"/>
        <v>4.9023637531358938E-2</v>
      </c>
      <c r="G104" s="38">
        <f t="shared" si="35"/>
        <v>2.3506341986176064E-2</v>
      </c>
      <c r="H104" s="38">
        <f t="shared" si="35"/>
        <v>1.2345172178105176E-2</v>
      </c>
      <c r="I104" s="38">
        <f t="shared" si="35"/>
        <v>0</v>
      </c>
      <c r="J104" s="33"/>
      <c r="K104" s="36"/>
    </row>
    <row r="105" spans="2:11">
      <c r="C105" s="7" t="s">
        <v>22</v>
      </c>
      <c r="D105" s="30">
        <f>SUM(K105-J105)</f>
        <v>46112718.489999995</v>
      </c>
      <c r="E105" s="39">
        <v>26512422</v>
      </c>
      <c r="F105" s="39">
        <v>4506789</v>
      </c>
      <c r="G105" s="39">
        <v>1737900</v>
      </c>
      <c r="H105" s="39">
        <v>280550</v>
      </c>
      <c r="I105" s="39">
        <v>25000</v>
      </c>
      <c r="J105" s="33">
        <f>SUM(E105:I105)</f>
        <v>33062661</v>
      </c>
      <c r="K105" s="35">
        <v>79175379.489999995</v>
      </c>
    </row>
    <row r="106" spans="2:11">
      <c r="C106" s="7" t="s">
        <v>14</v>
      </c>
      <c r="D106" s="24">
        <f>SUM(D105/$K$105)</f>
        <v>0.58241234569420819</v>
      </c>
      <c r="E106" s="38">
        <f t="shared" ref="E106:I106" si="36">SUM(E105/$K$105)</f>
        <v>0.33485689832845789</v>
      </c>
      <c r="F106" s="38">
        <f t="shared" si="36"/>
        <v>5.6921596448668947E-2</v>
      </c>
      <c r="G106" s="38">
        <f t="shared" si="36"/>
        <v>2.1950005307135916E-2</v>
      </c>
      <c r="H106" s="38">
        <f t="shared" si="36"/>
        <v>3.5433994987726456E-3</v>
      </c>
      <c r="I106" s="38">
        <f t="shared" si="36"/>
        <v>3.1575472275642894E-4</v>
      </c>
      <c r="J106" s="33"/>
      <c r="K106" s="36"/>
    </row>
    <row r="107" spans="2:11">
      <c r="C107" s="7" t="s">
        <v>23</v>
      </c>
      <c r="D107" s="30">
        <f>SUM(K107-J107)</f>
        <v>58677908.079999998</v>
      </c>
      <c r="E107" s="39">
        <v>51189489.759999998</v>
      </c>
      <c r="F107" s="39">
        <v>26714461.91</v>
      </c>
      <c r="G107" s="39">
        <v>3557350</v>
      </c>
      <c r="H107" s="39">
        <v>1772550</v>
      </c>
      <c r="I107" s="39">
        <v>3946300</v>
      </c>
      <c r="J107" s="33">
        <f>SUM(E107:I107)</f>
        <v>87180151.670000002</v>
      </c>
      <c r="K107" s="35">
        <v>145858059.75</v>
      </c>
    </row>
    <row r="108" spans="2:11">
      <c r="C108" s="7" t="s">
        <v>14</v>
      </c>
      <c r="D108" s="24">
        <f>SUM(D107/$K$107)</f>
        <v>0.40229458818095926</v>
      </c>
      <c r="E108" s="38">
        <f t="shared" ref="E108:I108" si="37">SUM(E107/$K$107)</f>
        <v>0.35095413889186877</v>
      </c>
      <c r="F108" s="38">
        <f t="shared" si="37"/>
        <v>0.18315382746615755</v>
      </c>
      <c r="G108" s="38">
        <f t="shared" si="37"/>
        <v>2.4389121904523345E-2</v>
      </c>
      <c r="H108" s="38">
        <f t="shared" si="37"/>
        <v>1.2152568072262459E-2</v>
      </c>
      <c r="I108" s="38">
        <f t="shared" si="37"/>
        <v>2.7055755484228564E-2</v>
      </c>
      <c r="J108" s="36"/>
      <c r="K108" s="36"/>
    </row>
    <row r="109" spans="2:11">
      <c r="C109" s="7" t="s">
        <v>24</v>
      </c>
      <c r="D109" s="30">
        <f>SUM(K109-J109)</f>
        <v>42900063.829999998</v>
      </c>
      <c r="E109" s="39">
        <v>32545911.859999999</v>
      </c>
      <c r="F109" s="39">
        <v>17594977.460000001</v>
      </c>
      <c r="G109" s="39">
        <v>3971970.14</v>
      </c>
      <c r="H109" s="39">
        <v>2977553.39</v>
      </c>
      <c r="I109" s="39">
        <v>8832280.9100000001</v>
      </c>
      <c r="J109" s="33">
        <f>SUM(E109:I109)</f>
        <v>65922693.760000005</v>
      </c>
      <c r="K109" s="33">
        <v>108822757.59</v>
      </c>
    </row>
    <row r="110" spans="2:11">
      <c r="C110" s="7" t="s">
        <v>14</v>
      </c>
      <c r="D110" s="24">
        <f>SUM(D109/$K$109)</f>
        <v>0.39421959873163692</v>
      </c>
      <c r="E110" s="38">
        <f t="shared" ref="E110:I110" si="38">SUM(E109/$K$109)</f>
        <v>0.29907266256401799</v>
      </c>
      <c r="F110" s="38">
        <f t="shared" si="38"/>
        <v>0.16168472339481357</v>
      </c>
      <c r="G110" s="38">
        <f t="shared" si="38"/>
        <v>3.6499443939518351E-2</v>
      </c>
      <c r="H110" s="38">
        <f t="shared" si="38"/>
        <v>2.7361495480735871E-2</v>
      </c>
      <c r="I110" s="38">
        <f t="shared" si="38"/>
        <v>8.1162075889277235E-2</v>
      </c>
      <c r="J110" s="36"/>
      <c r="K110" s="36"/>
    </row>
    <row r="111" spans="2:11">
      <c r="C111" s="7" t="s">
        <v>25</v>
      </c>
      <c r="D111" s="30">
        <f>SUM(K111-J111)</f>
        <v>37239918</v>
      </c>
      <c r="E111" s="40">
        <v>17785107.309999999</v>
      </c>
      <c r="F111" s="40">
        <v>9986349.7699999996</v>
      </c>
      <c r="G111" s="40">
        <v>2870967</v>
      </c>
      <c r="H111" s="40">
        <v>1569783</v>
      </c>
      <c r="I111" s="40">
        <v>5465800</v>
      </c>
      <c r="J111" s="33">
        <f>SUM(E111:I111)</f>
        <v>37678007.079999998</v>
      </c>
      <c r="K111" s="33">
        <v>74917925.079999998</v>
      </c>
    </row>
    <row r="112" spans="2:11">
      <c r="C112" s="7" t="s">
        <v>14</v>
      </c>
      <c r="D112" s="24">
        <f>SUM(D111/$K$111)</f>
        <v>0.49707620653180001</v>
      </c>
      <c r="E112" s="38">
        <f t="shared" ref="E112:I112" si="39">SUM(E111/$K$111)</f>
        <v>0.23739455265223156</v>
      </c>
      <c r="F112" s="38">
        <f t="shared" si="39"/>
        <v>0.13329720169553846</v>
      </c>
      <c r="G112" s="38">
        <f t="shared" si="39"/>
        <v>3.8321496450072268E-2</v>
      </c>
      <c r="H112" s="38">
        <f t="shared" si="39"/>
        <v>2.095336994883041E-2</v>
      </c>
      <c r="I112" s="38">
        <f t="shared" si="39"/>
        <v>7.2957172721527269E-2</v>
      </c>
      <c r="J112" s="36"/>
      <c r="K112" s="36"/>
    </row>
    <row r="113" spans="2:11">
      <c r="C113" s="7" t="s">
        <v>26</v>
      </c>
      <c r="D113" s="30">
        <f>SUM(K113-J113)</f>
        <v>38107538.980000004</v>
      </c>
      <c r="E113" s="40">
        <v>9817546.75</v>
      </c>
      <c r="F113" s="40">
        <v>6984331.2300000004</v>
      </c>
      <c r="G113" s="40">
        <v>4485721.8499999996</v>
      </c>
      <c r="H113" s="40">
        <v>2463371.94</v>
      </c>
      <c r="I113" s="40">
        <v>8741860</v>
      </c>
      <c r="J113" s="33">
        <f>SUM(E113:I113)</f>
        <v>32492831.77</v>
      </c>
      <c r="K113" s="33">
        <v>70600370.75</v>
      </c>
    </row>
    <row r="114" spans="2:11">
      <c r="C114" s="7" t="s">
        <v>14</v>
      </c>
      <c r="D114" s="24">
        <f>SUM(D113/$K$113)</f>
        <v>0.53976400655091472</v>
      </c>
      <c r="E114" s="38">
        <f t="shared" ref="E114:I114" si="40">SUM(E113/$K$113)</f>
        <v>0.13905800558419873</v>
      </c>
      <c r="F114" s="38">
        <f t="shared" si="40"/>
        <v>9.8927684880465022E-2</v>
      </c>
      <c r="G114" s="38">
        <f t="shared" si="40"/>
        <v>6.3536803027341035E-2</v>
      </c>
      <c r="H114" s="38">
        <f t="shared" si="40"/>
        <v>3.4891770593145223E-2</v>
      </c>
      <c r="I114" s="38">
        <f t="shared" si="40"/>
        <v>0.12382172936393539</v>
      </c>
      <c r="J114" s="36"/>
      <c r="K114" s="36"/>
    </row>
    <row r="115" spans="2:11">
      <c r="C115" s="7" t="s">
        <v>27</v>
      </c>
      <c r="D115" s="30">
        <f>SUM(K115-J115)</f>
        <v>29993140.440000001</v>
      </c>
      <c r="E115" s="40">
        <v>6787265.9500000002</v>
      </c>
      <c r="F115" s="40">
        <v>6053815.6200000001</v>
      </c>
      <c r="G115" s="40">
        <v>4170034.89</v>
      </c>
      <c r="H115" s="40">
        <v>2678405.38</v>
      </c>
      <c r="I115" s="40">
        <v>9481000</v>
      </c>
      <c r="J115" s="33">
        <f>SUM(E115:I115)</f>
        <v>29170521.84</v>
      </c>
      <c r="K115" s="33">
        <v>59163662.280000001</v>
      </c>
    </row>
    <row r="116" spans="2:11">
      <c r="C116" s="7" t="s">
        <v>14</v>
      </c>
      <c r="D116" s="24">
        <f>SUM(D115/$K$115)</f>
        <v>0.50695205949309596</v>
      </c>
      <c r="E116" s="38">
        <f t="shared" ref="E116:I116" si="41">SUM(E115/$K$115)</f>
        <v>0.1147201793877862</v>
      </c>
      <c r="F116" s="38">
        <f t="shared" si="41"/>
        <v>0.1023232062841124</v>
      </c>
      <c r="G116" s="38">
        <f t="shared" si="41"/>
        <v>7.0483041943291955E-2</v>
      </c>
      <c r="H116" s="38">
        <f t="shared" si="41"/>
        <v>4.5271122117560701E-2</v>
      </c>
      <c r="I116" s="38">
        <f t="shared" si="41"/>
        <v>0.16025039077415273</v>
      </c>
      <c r="J116" s="36"/>
      <c r="K116" s="36"/>
    </row>
    <row r="117" spans="2:11">
      <c r="B117" s="6"/>
      <c r="C117" s="8"/>
      <c r="D117" s="21"/>
      <c r="E117" s="3"/>
      <c r="F117" s="3"/>
      <c r="G117" s="3"/>
      <c r="H117" s="3"/>
      <c r="I117" s="12"/>
      <c r="J117" s="4"/>
      <c r="K117" s="3"/>
    </row>
    <row r="118" spans="2:11">
      <c r="B118" s="14"/>
      <c r="C118" s="15"/>
      <c r="D118" s="9"/>
      <c r="E118" s="16"/>
      <c r="F118" s="16"/>
      <c r="G118" s="16"/>
      <c r="H118" s="16"/>
      <c r="I118" s="18"/>
      <c r="J118" s="17"/>
    </row>
  </sheetData>
  <phoneticPr fontId="0" type="noConversion"/>
  <pageMargins left="0.25" right="0.25" top="0.5" bottom="0.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2" sqref="J2"/>
    </sheetView>
  </sheetViews>
  <sheetFormatPr defaultRowHeight="12.75"/>
  <cols>
    <col min="1" max="1" width="4.85546875" bestFit="1" customWidth="1"/>
    <col min="2" max="2" width="18.28515625" bestFit="1" customWidth="1"/>
    <col min="3" max="3" width="13.7109375" bestFit="1" customWidth="1"/>
    <col min="4" max="4" width="11.140625" bestFit="1" customWidth="1"/>
    <col min="5" max="5" width="12.7109375" bestFit="1" customWidth="1"/>
    <col min="6" max="6" width="13.85546875" bestFit="1" customWidth="1"/>
    <col min="7" max="7" width="14.85546875" bestFit="1" customWidth="1"/>
    <col min="8" max="8" width="13.140625" bestFit="1" customWidth="1"/>
    <col min="9" max="10" width="12.140625" bestFit="1" customWidth="1"/>
  </cols>
  <sheetData>
    <row r="1" spans="1:10">
      <c r="A1" s="5"/>
      <c r="B1" s="7"/>
      <c r="C1" s="9" t="s">
        <v>10</v>
      </c>
      <c r="D1" s="7"/>
      <c r="E1" s="7"/>
      <c r="F1" s="7"/>
      <c r="G1" s="7"/>
      <c r="H1" s="9" t="s">
        <v>9</v>
      </c>
      <c r="I1" s="7" t="s">
        <v>0</v>
      </c>
      <c r="J1" s="22" t="s">
        <v>11</v>
      </c>
    </row>
    <row r="2" spans="1:10">
      <c r="A2" s="5"/>
      <c r="B2" s="7"/>
      <c r="C2" s="27" t="s">
        <v>17</v>
      </c>
      <c r="D2" s="8" t="s">
        <v>13</v>
      </c>
      <c r="E2" s="8" t="s">
        <v>1</v>
      </c>
      <c r="F2" s="8" t="s">
        <v>2</v>
      </c>
      <c r="G2" s="8" t="s">
        <v>3</v>
      </c>
      <c r="H2" s="13">
        <v>20000</v>
      </c>
      <c r="I2" s="8" t="s">
        <v>4</v>
      </c>
      <c r="J2" s="23" t="s">
        <v>12</v>
      </c>
    </row>
    <row r="3" spans="1:10">
      <c r="A3" s="5" t="s">
        <v>5</v>
      </c>
      <c r="B3" s="7"/>
      <c r="C3" s="9"/>
      <c r="H3" s="10"/>
    </row>
    <row r="4" spans="1:10">
      <c r="A4" s="5"/>
      <c r="B4" s="7" t="s">
        <v>21</v>
      </c>
      <c r="C4" s="30">
        <f>J4-I4</f>
        <v>45872987</v>
      </c>
      <c r="D4" s="31">
        <v>17865075</v>
      </c>
      <c r="E4" s="31">
        <v>16351577</v>
      </c>
      <c r="F4" s="31">
        <v>15691280</v>
      </c>
      <c r="G4" s="31">
        <v>16288168</v>
      </c>
      <c r="H4" s="30">
        <v>125000</v>
      </c>
      <c r="I4" s="1">
        <f>SUM(D4:H4)</f>
        <v>66321100</v>
      </c>
      <c r="J4" s="35">
        <v>112194087</v>
      </c>
    </row>
    <row r="5" spans="1:10">
      <c r="A5" s="5"/>
      <c r="B5" s="7" t="s">
        <v>14</v>
      </c>
      <c r="C5" s="24" t="e">
        <f t="shared" ref="C5:H5" si="0">C4/$K$10</f>
        <v>#DIV/0!</v>
      </c>
      <c r="D5" s="25" t="e">
        <f t="shared" si="0"/>
        <v>#DIV/0!</v>
      </c>
      <c r="E5" s="25" t="e">
        <f t="shared" si="0"/>
        <v>#DIV/0!</v>
      </c>
      <c r="F5" s="25" t="e">
        <f t="shared" si="0"/>
        <v>#DIV/0!</v>
      </c>
      <c r="G5" s="25" t="e">
        <f t="shared" si="0"/>
        <v>#DIV/0!</v>
      </c>
      <c r="H5" s="24" t="e">
        <f t="shared" si="0"/>
        <v>#DIV/0!</v>
      </c>
      <c r="J5" s="36"/>
    </row>
    <row r="6" spans="1:10">
      <c r="A6" s="5"/>
      <c r="B6" s="7" t="s">
        <v>22</v>
      </c>
      <c r="C6" s="30">
        <f>J6-I6</f>
        <v>42935501.560000002</v>
      </c>
      <c r="D6" s="32">
        <v>7353080</v>
      </c>
      <c r="E6" s="32">
        <v>2649278</v>
      </c>
      <c r="F6" s="32">
        <v>1790150</v>
      </c>
      <c r="G6" s="32">
        <v>890264</v>
      </c>
      <c r="H6" s="30">
        <v>0</v>
      </c>
      <c r="I6" s="1">
        <f>SUM(D6:H6)</f>
        <v>12682772</v>
      </c>
      <c r="J6" s="35">
        <v>55618273.560000002</v>
      </c>
    </row>
    <row r="7" spans="1:10">
      <c r="A7" s="5"/>
      <c r="B7" s="7" t="s">
        <v>14</v>
      </c>
      <c r="C7" s="24" t="e">
        <f t="shared" ref="C7:H7" si="1">C6/$K$12</f>
        <v>#DIV/0!</v>
      </c>
      <c r="D7" s="25" t="e">
        <f t="shared" si="1"/>
        <v>#DIV/0!</v>
      </c>
      <c r="E7" s="25" t="e">
        <f t="shared" si="1"/>
        <v>#DIV/0!</v>
      </c>
      <c r="F7" s="25" t="e">
        <f t="shared" si="1"/>
        <v>#DIV/0!</v>
      </c>
      <c r="G7" s="25" t="e">
        <f t="shared" si="1"/>
        <v>#DIV/0!</v>
      </c>
      <c r="H7" s="24" t="e">
        <f t="shared" si="1"/>
        <v>#DIV/0!</v>
      </c>
      <c r="I7" s="1"/>
      <c r="J7" s="36"/>
    </row>
    <row r="8" spans="1:10">
      <c r="A8" s="5"/>
      <c r="B8" s="7" t="s">
        <v>23</v>
      </c>
      <c r="C8" s="30">
        <f>J8-I8</f>
        <v>221389806.14000002</v>
      </c>
      <c r="D8" s="32">
        <v>55228242.399999999</v>
      </c>
      <c r="E8" s="32">
        <v>17225903.27</v>
      </c>
      <c r="F8" s="32">
        <v>7570610.9800000004</v>
      </c>
      <c r="G8" s="32">
        <v>6068605</v>
      </c>
      <c r="H8" s="30">
        <v>26988360</v>
      </c>
      <c r="I8" s="1">
        <f>SUM(D8:H8)</f>
        <v>113081721.65000001</v>
      </c>
      <c r="J8" s="35">
        <v>334471527.79000002</v>
      </c>
    </row>
    <row r="9" spans="1:10">
      <c r="A9" s="5"/>
      <c r="B9" s="7" t="s">
        <v>14</v>
      </c>
      <c r="C9" s="24" t="e">
        <f t="shared" ref="C9:H9" si="2">C8/$K$14</f>
        <v>#DIV/0!</v>
      </c>
      <c r="D9" s="25" t="e">
        <f t="shared" si="2"/>
        <v>#DIV/0!</v>
      </c>
      <c r="E9" s="25" t="e">
        <f t="shared" si="2"/>
        <v>#DIV/0!</v>
      </c>
      <c r="F9" s="25" t="e">
        <f t="shared" si="2"/>
        <v>#DIV/0!</v>
      </c>
      <c r="G9" s="25" t="e">
        <f t="shared" si="2"/>
        <v>#DIV/0!</v>
      </c>
      <c r="H9" s="24" t="e">
        <f t="shared" si="2"/>
        <v>#DIV/0!</v>
      </c>
      <c r="I9" s="1"/>
      <c r="J9" s="36"/>
    </row>
    <row r="10" spans="1:10">
      <c r="A10" s="5"/>
      <c r="B10" s="7" t="s">
        <v>24</v>
      </c>
      <c r="C10" s="30">
        <f>J10-I10</f>
        <v>83302066.180000007</v>
      </c>
      <c r="D10" s="32">
        <v>15379539.810000001</v>
      </c>
      <c r="E10" s="32">
        <v>7244983.1799999997</v>
      </c>
      <c r="F10" s="32">
        <v>2863141.18</v>
      </c>
      <c r="G10" s="32">
        <v>1877674.21</v>
      </c>
      <c r="H10" s="30">
        <v>7281350</v>
      </c>
      <c r="I10" s="1">
        <f>SUM(D10:H10)</f>
        <v>34646688.380000003</v>
      </c>
      <c r="J10" s="33">
        <v>117948754.56</v>
      </c>
    </row>
    <row r="11" spans="1:10">
      <c r="A11" s="5"/>
      <c r="B11" s="7" t="s">
        <v>14</v>
      </c>
      <c r="C11" s="24" t="e">
        <f t="shared" ref="C11:H11" si="3">C10/$K$16</f>
        <v>#DIV/0!</v>
      </c>
      <c r="D11" s="25" t="e">
        <f t="shared" si="3"/>
        <v>#DIV/0!</v>
      </c>
      <c r="E11" s="25" t="e">
        <f t="shared" si="3"/>
        <v>#DIV/0!</v>
      </c>
      <c r="F11" s="25" t="e">
        <f t="shared" si="3"/>
        <v>#DIV/0!</v>
      </c>
      <c r="G11" s="25" t="e">
        <f t="shared" si="3"/>
        <v>#DIV/0!</v>
      </c>
      <c r="H11" s="24" t="e">
        <f t="shared" si="3"/>
        <v>#DIV/0!</v>
      </c>
      <c r="I11" s="1"/>
      <c r="J11" s="36"/>
    </row>
    <row r="12" spans="1:10">
      <c r="A12" s="5"/>
      <c r="B12" s="7" t="s">
        <v>25</v>
      </c>
      <c r="C12" s="30">
        <f>J12-(D12+E12+F12+G12+H12)</f>
        <v>91321769.74000001</v>
      </c>
      <c r="D12" s="32">
        <v>15999039.449999999</v>
      </c>
      <c r="E12" s="32">
        <v>8360002.4100000001</v>
      </c>
      <c r="F12" s="32">
        <v>4226566.08</v>
      </c>
      <c r="G12" s="32">
        <v>2476908</v>
      </c>
      <c r="H12" s="30">
        <v>13172733</v>
      </c>
      <c r="I12" s="1">
        <f>(D12+E12+F12+G12+H12)</f>
        <v>44235248.939999998</v>
      </c>
      <c r="J12" s="33">
        <v>135557018.68000001</v>
      </c>
    </row>
    <row r="13" spans="1:10">
      <c r="A13" s="5"/>
      <c r="B13" s="7" t="s">
        <v>14</v>
      </c>
      <c r="C13" s="24" t="e">
        <f t="shared" ref="C13:H13" si="4">C12/$K$18</f>
        <v>#DIV/0!</v>
      </c>
      <c r="D13" s="26" t="e">
        <f t="shared" si="4"/>
        <v>#DIV/0!</v>
      </c>
      <c r="E13" s="25" t="e">
        <f t="shared" si="4"/>
        <v>#DIV/0!</v>
      </c>
      <c r="F13" s="25" t="e">
        <f t="shared" si="4"/>
        <v>#DIV/0!</v>
      </c>
      <c r="G13" s="25" t="e">
        <f t="shared" si="4"/>
        <v>#DIV/0!</v>
      </c>
      <c r="H13" s="24" t="e">
        <f t="shared" si="4"/>
        <v>#DIV/0!</v>
      </c>
      <c r="I13" s="1"/>
      <c r="J13" s="36"/>
    </row>
    <row r="14" spans="1:10">
      <c r="A14" s="5"/>
      <c r="B14" s="7" t="s">
        <v>26</v>
      </c>
      <c r="C14" s="30">
        <f>J14-(D14+E14+F14+G14+H14)</f>
        <v>120924888.41</v>
      </c>
      <c r="D14" s="32">
        <v>27391181.41</v>
      </c>
      <c r="E14" s="32">
        <v>9329202.8599999994</v>
      </c>
      <c r="F14" s="32">
        <v>5865448.3200000003</v>
      </c>
      <c r="G14" s="32">
        <v>8186919.9400000004</v>
      </c>
      <c r="H14" s="30">
        <v>25447590</v>
      </c>
      <c r="I14" s="28"/>
      <c r="J14" s="33">
        <v>197145230.94</v>
      </c>
    </row>
    <row r="15" spans="1:10">
      <c r="A15" s="5"/>
      <c r="B15" s="7" t="s">
        <v>14</v>
      </c>
      <c r="C15" s="24" t="e">
        <f t="shared" ref="C15:H15" si="5">C14/$K$20</f>
        <v>#DIV/0!</v>
      </c>
      <c r="D15" s="25" t="e">
        <f t="shared" si="5"/>
        <v>#DIV/0!</v>
      </c>
      <c r="E15" s="25" t="e">
        <f t="shared" si="5"/>
        <v>#DIV/0!</v>
      </c>
      <c r="F15" s="25" t="e">
        <f t="shared" si="5"/>
        <v>#DIV/0!</v>
      </c>
      <c r="G15" s="25" t="e">
        <f t="shared" si="5"/>
        <v>#DIV/0!</v>
      </c>
      <c r="H15" s="24" t="e">
        <f t="shared" si="5"/>
        <v>#DIV/0!</v>
      </c>
      <c r="I15" s="1"/>
      <c r="J15" s="36"/>
    </row>
    <row r="16" spans="1:10">
      <c r="A16" s="5"/>
      <c r="B16" s="7" t="s">
        <v>27</v>
      </c>
      <c r="C16" s="30">
        <f>J16-I16</f>
        <v>84882432.919999987</v>
      </c>
      <c r="D16" s="31">
        <v>16312371.66</v>
      </c>
      <c r="E16" s="31">
        <v>5107641.9000000004</v>
      </c>
      <c r="F16" s="31">
        <v>1948290</v>
      </c>
      <c r="G16" s="31">
        <v>2497290.63</v>
      </c>
      <c r="H16" s="30">
        <v>8473765.8300000001</v>
      </c>
      <c r="I16" s="1">
        <f>SUM(D16:H16)</f>
        <v>34339360.020000003</v>
      </c>
      <c r="J16" s="35">
        <v>119221792.94</v>
      </c>
    </row>
    <row r="17" spans="1:9">
      <c r="A17" s="5"/>
      <c r="B17" s="7" t="s">
        <v>14</v>
      </c>
      <c r="C17" s="24" t="e">
        <f>SUM(C16/$K16)</f>
        <v>#DIV/0!</v>
      </c>
      <c r="D17" s="25" t="e">
        <f t="shared" ref="D17:H17" si="6">SUM(D16/$K16)</f>
        <v>#DIV/0!</v>
      </c>
      <c r="E17" s="25" t="e">
        <f t="shared" si="6"/>
        <v>#DIV/0!</v>
      </c>
      <c r="F17" s="25" t="e">
        <f t="shared" si="6"/>
        <v>#DIV/0!</v>
      </c>
      <c r="G17" s="25" t="e">
        <f t="shared" si="6"/>
        <v>#DIV/0!</v>
      </c>
      <c r="H17" s="24" t="e">
        <f t="shared" si="6"/>
        <v>#DIV/0!</v>
      </c>
      <c r="I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Party Table 4</vt:lpstr>
      <vt:lpstr>Sheet1</vt:lpstr>
      <vt:lpstr>'Party Table 4'!Print_Area</vt:lpstr>
    </vt:vector>
  </TitlesOfParts>
  <Company> 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2013-04-05T17:17:02Z</cp:lastPrinted>
  <dcterms:created xsi:type="dcterms:W3CDTF">2004-03-03T17:44:23Z</dcterms:created>
  <dcterms:modified xsi:type="dcterms:W3CDTF">2013-04-05T17:17:15Z</dcterms:modified>
</cp:coreProperties>
</file>