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4'!$A$1:$K$118</definedName>
  </definedNames>
  <calcPr calcId="125725"/>
</workbook>
</file>

<file path=xl/calcChain.xml><?xml version="1.0" encoding="utf-8"?>
<calcChain xmlns="http://schemas.openxmlformats.org/spreadsheetml/2006/main">
  <c r="J115" i="1"/>
  <c r="J113"/>
  <c r="J111"/>
  <c r="J95"/>
  <c r="J97"/>
  <c r="J99"/>
  <c r="J78"/>
  <c r="J76"/>
  <c r="J74"/>
  <c r="J62"/>
  <c r="J60"/>
  <c r="J58"/>
  <c r="J41"/>
  <c r="J39"/>
  <c r="J37"/>
  <c r="J35"/>
  <c r="I36"/>
  <c r="H36"/>
  <c r="G36"/>
  <c r="F36"/>
  <c r="E36"/>
  <c r="D36"/>
  <c r="D35"/>
  <c r="J20"/>
  <c r="J10"/>
  <c r="D10" s="1"/>
  <c r="D11" s="1"/>
  <c r="D103"/>
  <c r="D105"/>
  <c r="D107"/>
  <c r="D109"/>
  <c r="D111"/>
  <c r="D112" s="1"/>
  <c r="D113"/>
  <c r="D114" s="1"/>
  <c r="D115"/>
  <c r="D116" s="1"/>
  <c r="D87"/>
  <c r="D89"/>
  <c r="D91"/>
  <c r="D93"/>
  <c r="D95"/>
  <c r="D96" s="1"/>
  <c r="D97"/>
  <c r="D98" s="1"/>
  <c r="D99"/>
  <c r="D100" s="1"/>
  <c r="D66"/>
  <c r="D68"/>
  <c r="D69" s="1"/>
  <c r="D70"/>
  <c r="D72"/>
  <c r="D74"/>
  <c r="D75" s="1"/>
  <c r="D76"/>
  <c r="D77" s="1"/>
  <c r="D78"/>
  <c r="D79" s="1"/>
  <c r="D50"/>
  <c r="D51" s="1"/>
  <c r="D52"/>
  <c r="D54"/>
  <c r="D56"/>
  <c r="D57" s="1"/>
  <c r="D58"/>
  <c r="D59" s="1"/>
  <c r="D60"/>
  <c r="D61" s="1"/>
  <c r="D62"/>
  <c r="D63" s="1"/>
  <c r="D29"/>
  <c r="D31"/>
  <c r="D33"/>
  <c r="D34" s="1"/>
  <c r="D37"/>
  <c r="D38" s="1"/>
  <c r="D39"/>
  <c r="D40" s="1"/>
  <c r="D41"/>
  <c r="D42" s="1"/>
  <c r="I11"/>
  <c r="H11"/>
  <c r="G11"/>
  <c r="F11"/>
  <c r="E11"/>
  <c r="I23"/>
  <c r="H23"/>
  <c r="G23"/>
  <c r="F23"/>
  <c r="E23"/>
  <c r="D22"/>
  <c r="D23" s="1"/>
  <c r="I116"/>
  <c r="H116"/>
  <c r="G116"/>
  <c r="F116"/>
  <c r="E116"/>
  <c r="I100"/>
  <c r="H100"/>
  <c r="G100"/>
  <c r="F100"/>
  <c r="E100"/>
  <c r="I79"/>
  <c r="H79"/>
  <c r="G79"/>
  <c r="F79"/>
  <c r="E79"/>
  <c r="I63"/>
  <c r="H63"/>
  <c r="G63"/>
  <c r="F63"/>
  <c r="E63"/>
  <c r="I42"/>
  <c r="H42"/>
  <c r="G42"/>
  <c r="F42"/>
  <c r="E42"/>
  <c r="I77"/>
  <c r="H77"/>
  <c r="G77"/>
  <c r="F77"/>
  <c r="E77"/>
  <c r="I61"/>
  <c r="H61"/>
  <c r="G61"/>
  <c r="F61"/>
  <c r="E61"/>
  <c r="I40"/>
  <c r="H40"/>
  <c r="G40"/>
  <c r="F40"/>
  <c r="E40"/>
  <c r="I21"/>
  <c r="H21"/>
  <c r="G21"/>
  <c r="F21"/>
  <c r="E21"/>
  <c r="D20"/>
  <c r="D21" s="1"/>
  <c r="D18"/>
  <c r="D19" s="1"/>
  <c r="I114"/>
  <c r="H114"/>
  <c r="G114"/>
  <c r="F114"/>
  <c r="E114"/>
  <c r="I98"/>
  <c r="H98"/>
  <c r="G98"/>
  <c r="F98"/>
  <c r="E98"/>
  <c r="E59"/>
  <c r="F59"/>
  <c r="G59"/>
  <c r="H59"/>
  <c r="I59"/>
  <c r="F75"/>
  <c r="G75"/>
  <c r="H75"/>
  <c r="I75"/>
  <c r="E75"/>
  <c r="G112"/>
  <c r="F112"/>
  <c r="E112"/>
  <c r="H112"/>
  <c r="I112"/>
  <c r="E96"/>
  <c r="F96"/>
  <c r="G96"/>
  <c r="H96"/>
  <c r="I96"/>
  <c r="E38"/>
  <c r="F38"/>
  <c r="G38"/>
  <c r="H38"/>
  <c r="I38"/>
  <c r="E19"/>
  <c r="F19"/>
  <c r="G19"/>
  <c r="H19"/>
  <c r="I19"/>
  <c r="J18"/>
  <c r="J72"/>
  <c r="J56"/>
  <c r="F110"/>
  <c r="F94"/>
  <c r="E67"/>
  <c r="F67"/>
  <c r="G67"/>
  <c r="H67"/>
  <c r="I67"/>
  <c r="E69"/>
  <c r="F69"/>
  <c r="G69"/>
  <c r="H69"/>
  <c r="I69"/>
  <c r="E71"/>
  <c r="F71"/>
  <c r="G71"/>
  <c r="H71"/>
  <c r="I71"/>
  <c r="E73"/>
  <c r="F73"/>
  <c r="G73"/>
  <c r="H73"/>
  <c r="I73"/>
  <c r="J70"/>
  <c r="J68"/>
  <c r="J66"/>
  <c r="E57"/>
  <c r="F57"/>
  <c r="G57"/>
  <c r="H57"/>
  <c r="I57"/>
  <c r="E55"/>
  <c r="F55"/>
  <c r="G55"/>
  <c r="H55"/>
  <c r="I55"/>
  <c r="E53"/>
  <c r="F53"/>
  <c r="G53"/>
  <c r="H53"/>
  <c r="I53"/>
  <c r="E51"/>
  <c r="F51"/>
  <c r="G51"/>
  <c r="H51"/>
  <c r="I51"/>
  <c r="J54"/>
  <c r="J52"/>
  <c r="J50"/>
  <c r="E34"/>
  <c r="F34"/>
  <c r="G34"/>
  <c r="H34"/>
  <c r="I34"/>
  <c r="E32"/>
  <c r="F32"/>
  <c r="G32"/>
  <c r="H32"/>
  <c r="I32"/>
  <c r="E30"/>
  <c r="F30"/>
  <c r="G30"/>
  <c r="H30"/>
  <c r="I30"/>
  <c r="J33"/>
  <c r="J31"/>
  <c r="J29"/>
  <c r="E15"/>
  <c r="F15"/>
  <c r="G15"/>
  <c r="H15"/>
  <c r="I15"/>
  <c r="E17"/>
  <c r="F17"/>
  <c r="G17"/>
  <c r="H17"/>
  <c r="I17"/>
  <c r="J16"/>
  <c r="D16" s="1"/>
  <c r="D17" s="1"/>
  <c r="J14"/>
  <c r="D14" s="1"/>
  <c r="D15" s="1"/>
  <c r="E13"/>
  <c r="F13"/>
  <c r="G13"/>
  <c r="H13"/>
  <c r="I13"/>
  <c r="J12"/>
  <c r="D12" s="1"/>
  <c r="D13" s="1"/>
  <c r="J22"/>
  <c r="F88"/>
  <c r="G88"/>
  <c r="F90"/>
  <c r="G90"/>
  <c r="F92"/>
  <c r="G92"/>
  <c r="G94"/>
  <c r="F104"/>
  <c r="G104"/>
  <c r="F106"/>
  <c r="G106"/>
  <c r="F108"/>
  <c r="G108"/>
  <c r="G110"/>
  <c r="E110"/>
  <c r="H110"/>
  <c r="I110"/>
  <c r="E108"/>
  <c r="H108"/>
  <c r="I108"/>
  <c r="J107"/>
  <c r="E106"/>
  <c r="H106"/>
  <c r="I106"/>
  <c r="J105"/>
  <c r="E104"/>
  <c r="H104"/>
  <c r="I104"/>
  <c r="J103"/>
  <c r="E94"/>
  <c r="H94"/>
  <c r="I94"/>
  <c r="E92"/>
  <c r="H92"/>
  <c r="I92"/>
  <c r="J91"/>
  <c r="E90"/>
  <c r="H90"/>
  <c r="I90"/>
  <c r="J89"/>
  <c r="E88"/>
  <c r="H88"/>
  <c r="I88"/>
  <c r="J87"/>
  <c r="J109"/>
  <c r="D90" l="1"/>
  <c r="D104"/>
  <c r="D106"/>
  <c r="D108"/>
  <c r="D110"/>
  <c r="D88"/>
  <c r="D92"/>
  <c r="D67"/>
  <c r="D71"/>
  <c r="D73"/>
  <c r="D53"/>
  <c r="D55"/>
  <c r="D30"/>
  <c r="D32"/>
  <c r="J93"/>
  <c r="D94" s="1"/>
</calcChain>
</file>

<file path=xl/sharedStrings.xml><?xml version="1.0" encoding="utf-8"?>
<sst xmlns="http://schemas.openxmlformats.org/spreadsheetml/2006/main" count="126" uniqueCount="28">
  <si>
    <t>Total</t>
  </si>
  <si>
    <t>$1,001-$5,000</t>
  </si>
  <si>
    <t>$5,001-$10,000</t>
  </si>
  <si>
    <t>$10,001-$20,000</t>
  </si>
  <si>
    <t>Itemized</t>
  </si>
  <si>
    <t>DNC</t>
  </si>
  <si>
    <t>RNC</t>
  </si>
  <si>
    <t>DCCC</t>
  </si>
  <si>
    <t>NRCC</t>
  </si>
  <si>
    <t>Greater Than</t>
  </si>
  <si>
    <t>Unitemized</t>
  </si>
  <si>
    <t>Total from</t>
  </si>
  <si>
    <t>Individuals</t>
  </si>
  <si>
    <t>$200-$1,000</t>
  </si>
  <si>
    <t>% of all Individuals</t>
  </si>
  <si>
    <t>NRSC</t>
  </si>
  <si>
    <t>DSCC</t>
  </si>
  <si>
    <t>less than $200</t>
  </si>
  <si>
    <t>Party Table 4</t>
  </si>
  <si>
    <t xml:space="preserve"> Hard Money Contributions from Individuals by Size</t>
  </si>
  <si>
    <t>Through June 30 of the Election Year</t>
  </si>
  <si>
    <t>Q2 2000</t>
  </si>
  <si>
    <t>Q2 2002</t>
  </si>
  <si>
    <t>Q2 2004</t>
  </si>
  <si>
    <t>Q2 2006</t>
  </si>
  <si>
    <t>Q2 2008</t>
  </si>
  <si>
    <t>Q2 2010</t>
  </si>
  <si>
    <t>Q2 2012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</si>
</sst>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2" fillId="0" borderId="5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18"/>
  <sheetViews>
    <sheetView tabSelected="1" topLeftCell="A46" workbookViewId="0">
      <selection activeCell="E119" sqref="E119"/>
    </sheetView>
  </sheetViews>
  <sheetFormatPr defaultRowHeight="12.75"/>
  <cols>
    <col min="2" max="2" width="3.7109375" style="5" customWidth="1"/>
    <col min="3" max="3" width="18.140625" style="5" customWidth="1"/>
    <col min="4" max="4" width="13.42578125" style="5" customWidth="1"/>
    <col min="5" max="5" width="16" bestFit="1" customWidth="1"/>
    <col min="6" max="6" width="14.42578125" customWidth="1"/>
    <col min="7" max="7" width="16.140625" customWidth="1"/>
    <col min="8" max="8" width="17.28515625" customWidth="1"/>
    <col min="9" max="9" width="17" customWidth="1"/>
    <col min="10" max="10" width="11.7109375" hidden="1" customWidth="1"/>
    <col min="11" max="11" width="13.85546875" bestFit="1" customWidth="1"/>
    <col min="12" max="12" width="9.5703125" bestFit="1" customWidth="1"/>
  </cols>
  <sheetData>
    <row r="1" spans="2:11">
      <c r="C1" s="7"/>
      <c r="D1" s="16"/>
      <c r="E1" s="5"/>
      <c r="F1" s="5"/>
      <c r="G1" s="31" t="s">
        <v>18</v>
      </c>
      <c r="H1" s="5"/>
      <c r="I1" s="5"/>
      <c r="J1" s="5"/>
    </row>
    <row r="2" spans="2:11">
      <c r="C2" s="7"/>
      <c r="D2" s="16"/>
      <c r="E2" s="5"/>
      <c r="F2" s="5"/>
      <c r="G2" s="7" t="s">
        <v>19</v>
      </c>
      <c r="H2" s="5"/>
      <c r="I2" s="5"/>
      <c r="J2" s="5"/>
    </row>
    <row r="3" spans="2:11">
      <c r="C3" s="7"/>
      <c r="D3" s="16"/>
      <c r="E3" s="5"/>
      <c r="F3" s="5"/>
      <c r="G3" s="7" t="s">
        <v>20</v>
      </c>
      <c r="H3" s="5"/>
      <c r="I3" s="5"/>
      <c r="J3" s="5"/>
    </row>
    <row r="4" spans="2:11">
      <c r="C4" s="7"/>
      <c r="D4" s="16"/>
      <c r="E4" s="5"/>
      <c r="F4" s="5"/>
      <c r="G4" s="7"/>
      <c r="H4" s="5"/>
      <c r="I4" s="5"/>
      <c r="J4" s="5"/>
    </row>
    <row r="5" spans="2:11">
      <c r="C5" s="7"/>
      <c r="D5" s="16"/>
      <c r="E5" s="5"/>
      <c r="F5" s="5"/>
      <c r="G5" s="7"/>
      <c r="H5" s="5"/>
      <c r="I5" s="5"/>
      <c r="J5" s="5"/>
    </row>
    <row r="6" spans="2:11">
      <c r="C6" s="7"/>
      <c r="D6" s="16"/>
      <c r="E6" s="5"/>
      <c r="F6" s="5"/>
      <c r="G6" s="7"/>
      <c r="H6" s="5"/>
      <c r="I6" s="5"/>
      <c r="J6" s="5"/>
    </row>
    <row r="7" spans="2:11">
      <c r="C7" s="7"/>
      <c r="D7" s="9" t="s">
        <v>10</v>
      </c>
      <c r="E7" s="7"/>
      <c r="F7" s="7"/>
      <c r="G7" s="7"/>
      <c r="H7" s="7"/>
      <c r="I7" s="9" t="s">
        <v>9</v>
      </c>
      <c r="J7" s="7" t="s">
        <v>0</v>
      </c>
      <c r="K7" s="24" t="s">
        <v>11</v>
      </c>
    </row>
    <row r="8" spans="2:11">
      <c r="C8" s="7"/>
      <c r="D8" s="30" t="s">
        <v>17</v>
      </c>
      <c r="E8" s="8" t="s">
        <v>13</v>
      </c>
      <c r="F8" s="8" t="s">
        <v>1</v>
      </c>
      <c r="G8" s="8" t="s">
        <v>2</v>
      </c>
      <c r="H8" s="8" t="s">
        <v>3</v>
      </c>
      <c r="I8" s="14">
        <v>20000</v>
      </c>
      <c r="J8" s="8" t="s">
        <v>4</v>
      </c>
      <c r="K8" s="25" t="s">
        <v>12</v>
      </c>
    </row>
    <row r="9" spans="2:11">
      <c r="B9" s="5" t="s">
        <v>5</v>
      </c>
      <c r="C9" s="7"/>
      <c r="D9" s="9"/>
      <c r="I9" s="10"/>
    </row>
    <row r="10" spans="2:11">
      <c r="C10" s="7" t="s">
        <v>21</v>
      </c>
      <c r="D10" s="33">
        <f>K10-J10</f>
        <v>26273739</v>
      </c>
      <c r="E10" s="41">
        <v>4809576</v>
      </c>
      <c r="F10" s="33">
        <v>4616874</v>
      </c>
      <c r="G10" s="33">
        <v>4847977</v>
      </c>
      <c r="H10" s="33">
        <v>7046600</v>
      </c>
      <c r="I10" s="32">
        <v>0</v>
      </c>
      <c r="J10" s="1">
        <f>SUM(E10:I10)</f>
        <v>21321027</v>
      </c>
      <c r="K10" s="36">
        <v>47594766</v>
      </c>
    </row>
    <row r="11" spans="2:11">
      <c r="C11" s="7" t="s">
        <v>14</v>
      </c>
      <c r="D11" s="27">
        <f t="shared" ref="D11:I13" si="0">D10/$K$12</f>
        <v>0.67179859892205485</v>
      </c>
      <c r="E11" s="29">
        <f t="shared" si="0"/>
        <v>0.12297703110353425</v>
      </c>
      <c r="F11" s="27">
        <f t="shared" si="0"/>
        <v>0.11804979430600505</v>
      </c>
      <c r="G11" s="27">
        <f t="shared" si="0"/>
        <v>0.12395891411596753</v>
      </c>
      <c r="H11" s="27">
        <f t="shared" si="0"/>
        <v>0.18017595467337752</v>
      </c>
      <c r="I11" s="26">
        <f t="shared" si="0"/>
        <v>0</v>
      </c>
    </row>
    <row r="12" spans="2:11">
      <c r="C12" s="7" t="s">
        <v>22</v>
      </c>
      <c r="D12" s="33">
        <f>K12-J12</f>
        <v>29601621.18</v>
      </c>
      <c r="E12" s="43">
        <v>5211574</v>
      </c>
      <c r="F12" s="36">
        <v>2009438</v>
      </c>
      <c r="G12" s="36">
        <v>1486650</v>
      </c>
      <c r="H12" s="36">
        <v>800264</v>
      </c>
      <c r="I12" s="42">
        <v>0</v>
      </c>
      <c r="J12" s="1">
        <f>SUM(E12:I12)</f>
        <v>9507926</v>
      </c>
      <c r="K12" s="36">
        <v>39109547.18</v>
      </c>
    </row>
    <row r="13" spans="2:11">
      <c r="C13" s="7" t="s">
        <v>14</v>
      </c>
      <c r="D13" s="27">
        <f t="shared" si="0"/>
        <v>0.75688989810492613</v>
      </c>
      <c r="E13" s="29">
        <f t="shared" si="0"/>
        <v>0.13325580007392968</v>
      </c>
      <c r="F13" s="27">
        <f t="shared" si="0"/>
        <v>5.1379730651230721E-2</v>
      </c>
      <c r="G13" s="27">
        <f t="shared" si="0"/>
        <v>3.8012457499386469E-2</v>
      </c>
      <c r="H13" s="27">
        <f t="shared" si="0"/>
        <v>2.0462113670527034E-2</v>
      </c>
      <c r="I13" s="26">
        <f t="shared" si="0"/>
        <v>0</v>
      </c>
      <c r="J13" s="1"/>
      <c r="K13" s="37"/>
    </row>
    <row r="14" spans="2:11">
      <c r="C14" s="7" t="s">
        <v>23</v>
      </c>
      <c r="D14" s="33">
        <f>K14-J14</f>
        <v>64450345.199999996</v>
      </c>
      <c r="E14" s="43">
        <v>12003175.470000001</v>
      </c>
      <c r="F14" s="36">
        <v>5895324.1900000004</v>
      </c>
      <c r="G14" s="36">
        <v>4362840.5999999996</v>
      </c>
      <c r="H14" s="36">
        <v>3474999</v>
      </c>
      <c r="I14" s="42">
        <v>20881000</v>
      </c>
      <c r="J14" s="1">
        <f>SUM(E14:I14)</f>
        <v>46617339.259999998</v>
      </c>
      <c r="K14" s="36">
        <v>111067684.45999999</v>
      </c>
    </row>
    <row r="15" spans="2:11">
      <c r="C15" s="7" t="s">
        <v>14</v>
      </c>
      <c r="D15" s="27">
        <f t="shared" ref="D15:I15" si="1">D14/$K$14</f>
        <v>0.58027990331617285</v>
      </c>
      <c r="E15" s="29">
        <f t="shared" si="1"/>
        <v>0.10807081761322605</v>
      </c>
      <c r="F15" s="27">
        <f t="shared" si="1"/>
        <v>5.3078662967203094E-2</v>
      </c>
      <c r="G15" s="27">
        <f t="shared" si="1"/>
        <v>3.9280917948471654E-2</v>
      </c>
      <c r="H15" s="27">
        <f t="shared" si="1"/>
        <v>3.1287219292408033E-2</v>
      </c>
      <c r="I15" s="26">
        <f t="shared" si="1"/>
        <v>0.18800247886251828</v>
      </c>
      <c r="J15" s="1"/>
      <c r="K15" s="37"/>
    </row>
    <row r="16" spans="2:11">
      <c r="C16" s="7" t="s">
        <v>24</v>
      </c>
      <c r="D16" s="33">
        <f>K16-J16</f>
        <v>60080595.690000005</v>
      </c>
      <c r="E16" s="40">
        <v>9483877.8000000007</v>
      </c>
      <c r="F16" s="34">
        <v>4664333.0199999996</v>
      </c>
      <c r="G16" s="34">
        <v>1804466.18</v>
      </c>
      <c r="H16" s="34">
        <v>1288674.21</v>
      </c>
      <c r="I16" s="35">
        <v>5550800</v>
      </c>
      <c r="J16" s="1">
        <f>SUM(E16:I16)</f>
        <v>22792151.210000001</v>
      </c>
      <c r="K16" s="34">
        <v>82872746.900000006</v>
      </c>
    </row>
    <row r="17" spans="2:11">
      <c r="C17" s="7" t="s">
        <v>14</v>
      </c>
      <c r="D17" s="27">
        <f t="shared" ref="D17:I17" si="2">D16/$K$16</f>
        <v>0.72497410713919508</v>
      </c>
      <c r="E17" s="29">
        <f t="shared" si="2"/>
        <v>0.11443904244472437</v>
      </c>
      <c r="F17" s="27">
        <f t="shared" si="2"/>
        <v>5.6283074888639886E-2</v>
      </c>
      <c r="G17" s="27">
        <f t="shared" si="2"/>
        <v>2.1773939533793828E-2</v>
      </c>
      <c r="H17" s="27">
        <f t="shared" si="2"/>
        <v>1.5550036148252736E-2</v>
      </c>
      <c r="I17" s="26">
        <f t="shared" si="2"/>
        <v>6.6979799845394039E-2</v>
      </c>
      <c r="J17" s="1"/>
      <c r="K17" s="37"/>
    </row>
    <row r="18" spans="2:11">
      <c r="C18" s="7" t="s">
        <v>25</v>
      </c>
      <c r="D18" s="33">
        <f>K18-(E18+F18+G18+H18+I18)</f>
        <v>50746579.040000007</v>
      </c>
      <c r="E18" s="40">
        <v>8307642.8899999997</v>
      </c>
      <c r="F18" s="34">
        <v>5634822.8600000003</v>
      </c>
      <c r="G18" s="34">
        <v>3323232</v>
      </c>
      <c r="H18" s="34">
        <v>2144700</v>
      </c>
      <c r="I18" s="35">
        <v>11994333</v>
      </c>
      <c r="J18" s="1">
        <f>(E18+F18+G18+H18+I18)</f>
        <v>31404730.75</v>
      </c>
      <c r="K18" s="34">
        <v>82151309.790000007</v>
      </c>
    </row>
    <row r="19" spans="2:11">
      <c r="C19" s="7" t="s">
        <v>14</v>
      </c>
      <c r="D19" s="27">
        <f t="shared" ref="D19:I19" si="3">D18/$K$18</f>
        <v>0.61772087590230007</v>
      </c>
      <c r="E19" s="29">
        <f t="shared" si="3"/>
        <v>0.10112611608063807</v>
      </c>
      <c r="F19" s="27">
        <f t="shared" si="3"/>
        <v>6.8590785398359014E-2</v>
      </c>
      <c r="G19" s="27">
        <f t="shared" si="3"/>
        <v>4.0452574748899808E-2</v>
      </c>
      <c r="H19" s="27">
        <f t="shared" si="3"/>
        <v>2.610670487765086E-2</v>
      </c>
      <c r="I19" s="26">
        <f t="shared" si="3"/>
        <v>0.14600294299215213</v>
      </c>
      <c r="J19" s="1"/>
      <c r="K19" s="37"/>
    </row>
    <row r="20" spans="2:11">
      <c r="C20" s="7" t="s">
        <v>26</v>
      </c>
      <c r="D20" s="33">
        <f>K20-(E20+F20+G20+H20+I20)</f>
        <v>79812984.25</v>
      </c>
      <c r="E20" s="40">
        <v>14702219.77</v>
      </c>
      <c r="F20" s="34">
        <v>6155667.54</v>
      </c>
      <c r="G20" s="34">
        <v>3648430.32</v>
      </c>
      <c r="H20" s="34">
        <v>6659464.0099999998</v>
      </c>
      <c r="I20" s="35">
        <v>17443740</v>
      </c>
      <c r="J20" s="1">
        <f>(E20+F20+G20+H20+I20)</f>
        <v>48609521.640000001</v>
      </c>
      <c r="K20" s="34">
        <v>128422505.89</v>
      </c>
    </row>
    <row r="21" spans="2:11">
      <c r="C21" s="7" t="s">
        <v>14</v>
      </c>
      <c r="D21" s="27">
        <f t="shared" ref="D21:I21" si="4">D20/$K$20</f>
        <v>0.62148751651337208</v>
      </c>
      <c r="E21" s="29">
        <f t="shared" si="4"/>
        <v>0.11448320267627507</v>
      </c>
      <c r="F21" s="27">
        <f t="shared" si="4"/>
        <v>4.7932934319726034E-2</v>
      </c>
      <c r="G21" s="27">
        <f t="shared" si="4"/>
        <v>2.8409586736495036E-2</v>
      </c>
      <c r="H21" s="27">
        <f t="shared" si="4"/>
        <v>5.1855895225281994E-2</v>
      </c>
      <c r="I21" s="26">
        <f t="shared" si="4"/>
        <v>0.13583086452884977</v>
      </c>
      <c r="J21" s="1"/>
      <c r="K21" s="37"/>
    </row>
    <row r="22" spans="2:11">
      <c r="C22" s="7" t="s">
        <v>27</v>
      </c>
      <c r="D22" s="33">
        <f>SUM(K22-(E22+F22+G22+H22+I22))</f>
        <v>70724862.469999999</v>
      </c>
      <c r="E22" s="40">
        <v>13661531.439999999</v>
      </c>
      <c r="F22" s="34">
        <v>4339195.7</v>
      </c>
      <c r="G22" s="34">
        <v>1549162</v>
      </c>
      <c r="H22" s="34">
        <v>1895413.04</v>
      </c>
      <c r="I22" s="35">
        <v>6903334.8300000001</v>
      </c>
      <c r="J22" s="1">
        <f>SUM(E22:I22)</f>
        <v>28348637.009999998</v>
      </c>
      <c r="K22" s="34">
        <v>99073499.480000004</v>
      </c>
    </row>
    <row r="23" spans="2:11">
      <c r="C23" s="7" t="s">
        <v>14</v>
      </c>
      <c r="D23" s="27">
        <f t="shared" ref="D23:I23" si="5">SUM(D22/$K$22)</f>
        <v>0.71386256507752865</v>
      </c>
      <c r="E23" s="29">
        <f t="shared" si="5"/>
        <v>0.13789289276854358</v>
      </c>
      <c r="F23" s="27">
        <f t="shared" si="5"/>
        <v>4.3797743319604399E-2</v>
      </c>
      <c r="G23" s="27">
        <f t="shared" si="5"/>
        <v>1.5636492181370153E-2</v>
      </c>
      <c r="H23" s="27">
        <f t="shared" si="5"/>
        <v>1.9131382760761647E-2</v>
      </c>
      <c r="I23" s="26">
        <f t="shared" si="5"/>
        <v>6.967892389219156E-2</v>
      </c>
    </row>
    <row r="24" spans="2:11">
      <c r="C24" s="7"/>
      <c r="D24" s="26"/>
      <c r="E24" s="27"/>
      <c r="F24" s="27"/>
      <c r="G24" s="27"/>
      <c r="H24" s="27"/>
      <c r="I24" s="26"/>
      <c r="J24" s="1"/>
    </row>
    <row r="25" spans="2:11">
      <c r="C25" s="7"/>
      <c r="D25" s="26"/>
      <c r="E25" s="27"/>
      <c r="F25" s="27"/>
      <c r="G25" s="27"/>
      <c r="H25" s="27"/>
      <c r="I25" s="26"/>
      <c r="J25" s="1"/>
    </row>
    <row r="26" spans="2:11">
      <c r="C26" s="7"/>
      <c r="D26" s="22"/>
      <c r="E26" s="20"/>
      <c r="F26" s="20"/>
      <c r="G26" s="20"/>
      <c r="H26" s="20"/>
      <c r="I26" s="21"/>
      <c r="J26" s="1"/>
    </row>
    <row r="27" spans="2:11">
      <c r="C27" s="7"/>
      <c r="D27" s="22"/>
      <c r="E27" s="20"/>
      <c r="F27" s="20"/>
      <c r="G27" s="20"/>
      <c r="H27" s="20"/>
      <c r="I27" s="21"/>
      <c r="J27" s="1"/>
    </row>
    <row r="28" spans="2:11">
      <c r="B28" s="5" t="s">
        <v>6</v>
      </c>
      <c r="C28" s="7"/>
      <c r="D28" s="22"/>
      <c r="E28" s="20"/>
      <c r="F28" s="20"/>
      <c r="G28" s="20"/>
      <c r="H28" s="20"/>
      <c r="I28" s="21"/>
      <c r="J28" s="1"/>
    </row>
    <row r="29" spans="2:11">
      <c r="C29" s="7" t="s">
        <v>21</v>
      </c>
      <c r="D29" s="33">
        <f>SUM(K29-(E29+F29+G29+H29+I29))</f>
        <v>58744050</v>
      </c>
      <c r="E29" s="41">
        <v>11496282</v>
      </c>
      <c r="F29" s="33">
        <v>3681525</v>
      </c>
      <c r="G29" s="33">
        <v>3728749</v>
      </c>
      <c r="H29" s="33">
        <v>10201808</v>
      </c>
      <c r="I29" s="32">
        <v>0</v>
      </c>
      <c r="J29" s="1">
        <f>SUM(E29:I29)</f>
        <v>29108364</v>
      </c>
      <c r="K29" s="36">
        <v>87852414</v>
      </c>
    </row>
    <row r="30" spans="2:11">
      <c r="C30" s="7" t="s">
        <v>14</v>
      </c>
      <c r="D30" s="27">
        <f t="shared" ref="D30:I30" si="6">D29/$K$29</f>
        <v>0.6686674540326234</v>
      </c>
      <c r="E30" s="29">
        <f t="shared" si="6"/>
        <v>0.13085903365159665</v>
      </c>
      <c r="F30" s="27">
        <f t="shared" si="6"/>
        <v>4.1905792139075429E-2</v>
      </c>
      <c r="G30" s="27">
        <f t="shared" si="6"/>
        <v>4.2443330014813249E-2</v>
      </c>
      <c r="H30" s="27">
        <f t="shared" si="6"/>
        <v>0.11612439016189129</v>
      </c>
      <c r="I30" s="26">
        <f t="shared" si="6"/>
        <v>0</v>
      </c>
      <c r="K30" s="37"/>
    </row>
    <row r="31" spans="2:11">
      <c r="C31" s="7" t="s">
        <v>22</v>
      </c>
      <c r="D31" s="33">
        <f>SUM(K31-(E31+F31+G31+H31+I31))</f>
        <v>73655875.819999993</v>
      </c>
      <c r="E31" s="41">
        <v>17374857</v>
      </c>
      <c r="F31" s="33">
        <v>3324042</v>
      </c>
      <c r="G31" s="33">
        <v>1288572</v>
      </c>
      <c r="H31" s="33">
        <v>6365707</v>
      </c>
      <c r="I31" s="32">
        <v>0</v>
      </c>
      <c r="J31" s="1">
        <f>SUM(E31:I31)</f>
        <v>28353178</v>
      </c>
      <c r="K31" s="36">
        <v>102009053.81999999</v>
      </c>
    </row>
    <row r="32" spans="2:11">
      <c r="C32" s="7" t="s">
        <v>14</v>
      </c>
      <c r="D32" s="27">
        <f t="shared" ref="D32:I32" si="7">D31/$K$31</f>
        <v>0.72205233811862835</v>
      </c>
      <c r="E32" s="29">
        <f t="shared" si="7"/>
        <v>0.17032661660266737</v>
      </c>
      <c r="F32" s="27">
        <f t="shared" si="7"/>
        <v>3.258575465140022E-2</v>
      </c>
      <c r="G32" s="27">
        <f t="shared" si="7"/>
        <v>1.2631937575597446E-2</v>
      </c>
      <c r="H32" s="27">
        <f t="shared" si="7"/>
        <v>6.2403353051706606E-2</v>
      </c>
      <c r="I32" s="26">
        <f t="shared" si="7"/>
        <v>0</v>
      </c>
      <c r="J32" s="1"/>
      <c r="K32" s="37"/>
    </row>
    <row r="33" spans="2:11">
      <c r="C33" s="7" t="s">
        <v>23</v>
      </c>
      <c r="D33" s="33">
        <f>SUM(K33-(E33+F33+G33+H33+I33))</f>
        <v>117703261.08000001</v>
      </c>
      <c r="E33" s="41">
        <v>28502327.879999999</v>
      </c>
      <c r="F33" s="33">
        <v>8401389.9700000007</v>
      </c>
      <c r="G33" s="33">
        <v>3893717.28</v>
      </c>
      <c r="H33" s="33">
        <v>10462092.189999999</v>
      </c>
      <c r="I33" s="32">
        <v>43782947.5</v>
      </c>
      <c r="J33" s="1">
        <f>SUM(E33:I33)</f>
        <v>95042474.819999993</v>
      </c>
      <c r="K33" s="36">
        <v>212745735.90000001</v>
      </c>
    </row>
    <row r="34" spans="2:11">
      <c r="C34" s="7" t="s">
        <v>14</v>
      </c>
      <c r="D34" s="27">
        <f t="shared" ref="D34:I36" si="8">D33/$K$33</f>
        <v>0.55325790941034791</v>
      </c>
      <c r="E34" s="29">
        <f t="shared" si="8"/>
        <v>0.13397367406412961</v>
      </c>
      <c r="F34" s="27">
        <f t="shared" si="8"/>
        <v>3.9490286065940371E-2</v>
      </c>
      <c r="G34" s="27">
        <f t="shared" si="8"/>
        <v>1.8302210681346961E-2</v>
      </c>
      <c r="H34" s="27">
        <f t="shared" si="8"/>
        <v>4.9176507090688062E-2</v>
      </c>
      <c r="I34" s="26">
        <f t="shared" si="8"/>
        <v>0.20579941268754706</v>
      </c>
      <c r="J34" s="1"/>
      <c r="K34" s="37"/>
    </row>
    <row r="35" spans="2:11">
      <c r="B35" s="15"/>
      <c r="C35" s="7" t="s">
        <v>24</v>
      </c>
      <c r="D35" s="33">
        <f>SUM(K35-(E35+F35+G35+H35+I35))</f>
        <v>99319729.11999999</v>
      </c>
      <c r="E35" s="41">
        <v>22174455.399999999</v>
      </c>
      <c r="F35" s="33">
        <v>5056996.0999999996</v>
      </c>
      <c r="G35" s="33">
        <v>1451525.28</v>
      </c>
      <c r="H35" s="33">
        <v>4855900</v>
      </c>
      <c r="I35" s="32">
        <v>26052880.579999998</v>
      </c>
      <c r="J35" s="1">
        <f>SUM(E35:I35)</f>
        <v>59591757.359999999</v>
      </c>
      <c r="K35" s="37">
        <v>158911486.47999999</v>
      </c>
    </row>
    <row r="36" spans="2:11">
      <c r="B36" s="15"/>
      <c r="C36" s="7" t="s">
        <v>14</v>
      </c>
      <c r="D36" s="27">
        <f t="shared" si="8"/>
        <v>0.4668470966049571</v>
      </c>
      <c r="E36" s="29">
        <f t="shared" si="8"/>
        <v>0.10422984651698487</v>
      </c>
      <c r="F36" s="27">
        <f t="shared" si="8"/>
        <v>2.3770140814371073E-2</v>
      </c>
      <c r="G36" s="27">
        <f t="shared" si="8"/>
        <v>6.8228172652178643E-3</v>
      </c>
      <c r="H36" s="27">
        <f t="shared" si="8"/>
        <v>2.2824899307417799E-2</v>
      </c>
      <c r="I36" s="26">
        <f t="shared" si="8"/>
        <v>0.12246017749679371</v>
      </c>
    </row>
    <row r="37" spans="2:11">
      <c r="B37" s="15"/>
      <c r="C37" s="7" t="s">
        <v>25</v>
      </c>
      <c r="D37" s="33">
        <f>SUM(K37-(E37+F37+G37+H37+I37))</f>
        <v>100886340.22</v>
      </c>
      <c r="E37" s="41">
        <v>22748616.739999998</v>
      </c>
      <c r="F37" s="33">
        <v>5783613.5599999996</v>
      </c>
      <c r="G37" s="33">
        <v>1688623.43</v>
      </c>
      <c r="H37" s="33">
        <v>5066666.2300000004</v>
      </c>
      <c r="I37" s="32">
        <v>21370606.890000001</v>
      </c>
      <c r="J37" s="1">
        <f>SUM(E37:I37)</f>
        <v>56658126.849999994</v>
      </c>
      <c r="K37" s="34">
        <v>157544467.06999999</v>
      </c>
    </row>
    <row r="38" spans="2:11">
      <c r="B38" s="15"/>
      <c r="C38" s="7" t="s">
        <v>14</v>
      </c>
      <c r="D38" s="27">
        <f t="shared" ref="D38:I38" si="9">D37/$K$37</f>
        <v>0.64036739655969188</v>
      </c>
      <c r="E38" s="29">
        <f t="shared" si="9"/>
        <v>0.14439489474354156</v>
      </c>
      <c r="F38" s="27">
        <f t="shared" si="9"/>
        <v>3.6710991300191016E-2</v>
      </c>
      <c r="G38" s="27">
        <f t="shared" si="9"/>
        <v>1.071839247296265E-2</v>
      </c>
      <c r="H38" s="27">
        <f t="shared" si="9"/>
        <v>3.21602295798099E-2</v>
      </c>
      <c r="I38" s="26">
        <f t="shared" si="9"/>
        <v>0.13564809534380307</v>
      </c>
      <c r="J38" s="1"/>
      <c r="K38" s="37"/>
    </row>
    <row r="39" spans="2:11">
      <c r="B39" s="15"/>
      <c r="C39" s="7" t="s">
        <v>26</v>
      </c>
      <c r="D39" s="33">
        <f>SUM(K39-(E39+F39+G39+H39+I39))</f>
        <v>100135159.00999999</v>
      </c>
      <c r="E39" s="41">
        <v>18899515.100000001</v>
      </c>
      <c r="F39" s="33">
        <v>4556873</v>
      </c>
      <c r="G39" s="33">
        <v>604724.14</v>
      </c>
      <c r="H39" s="33">
        <v>1172500</v>
      </c>
      <c r="I39" s="32">
        <v>3510700</v>
      </c>
      <c r="J39" s="1">
        <f>SUM(E39:I39)</f>
        <v>28744312.240000002</v>
      </c>
      <c r="K39" s="34">
        <v>128879471.25</v>
      </c>
    </row>
    <row r="40" spans="2:11">
      <c r="B40" s="15"/>
      <c r="C40" s="7" t="s">
        <v>14</v>
      </c>
      <c r="D40" s="27">
        <f t="shared" ref="D40:I40" si="10">D39/$K$39</f>
        <v>0.77696748783022329</v>
      </c>
      <c r="E40" s="29">
        <f t="shared" si="10"/>
        <v>0.14664488391125363</v>
      </c>
      <c r="F40" s="27">
        <f t="shared" si="10"/>
        <v>3.5357632645470684E-2</v>
      </c>
      <c r="G40" s="27">
        <f t="shared" si="10"/>
        <v>4.6921680709486931E-3</v>
      </c>
      <c r="H40" s="27">
        <f t="shared" si="10"/>
        <v>9.0976475045089853E-3</v>
      </c>
      <c r="I40" s="26">
        <f t="shared" si="10"/>
        <v>2.7240180037594621E-2</v>
      </c>
      <c r="J40" s="1"/>
      <c r="K40" s="37"/>
    </row>
    <row r="41" spans="2:11">
      <c r="B41" s="15"/>
      <c r="C41" s="7" t="s">
        <v>27</v>
      </c>
      <c r="D41" s="33">
        <f>SUM(K41-(E41+F41+G41+H41+I41))</f>
        <v>83436449.719999999</v>
      </c>
      <c r="E41" s="41">
        <v>18282381.829999998</v>
      </c>
      <c r="F41" s="33">
        <v>6000528.04</v>
      </c>
      <c r="G41" s="33">
        <v>2530093</v>
      </c>
      <c r="H41" s="33">
        <v>6962902.3300000001</v>
      </c>
      <c r="I41" s="32">
        <v>26775856</v>
      </c>
      <c r="J41" s="1">
        <f>SUM(E41:I41)</f>
        <v>60551761.199999996</v>
      </c>
      <c r="K41" s="34">
        <v>143988210.91999999</v>
      </c>
    </row>
    <row r="42" spans="2:11">
      <c r="B42" s="15"/>
      <c r="C42" s="7" t="s">
        <v>14</v>
      </c>
      <c r="D42" s="27">
        <f>SUM(D41/$K41)</f>
        <v>0.57946722989951849</v>
      </c>
      <c r="E42" s="29">
        <f t="shared" ref="E42:I42" si="11">SUM(E41/$K41)</f>
        <v>0.12697137990107893</v>
      </c>
      <c r="F42" s="27">
        <f t="shared" si="11"/>
        <v>4.1673745382765401E-2</v>
      </c>
      <c r="G42" s="27">
        <f t="shared" si="11"/>
        <v>1.7571528834438552E-2</v>
      </c>
      <c r="H42" s="27">
        <f t="shared" si="11"/>
        <v>4.8357447359830011E-2</v>
      </c>
      <c r="I42" s="26">
        <f t="shared" si="11"/>
        <v>0.18595866862236865</v>
      </c>
      <c r="J42" s="1"/>
    </row>
    <row r="43" spans="2:11">
      <c r="B43" s="15"/>
      <c r="C43" s="7"/>
      <c r="D43" s="26"/>
      <c r="E43" s="27"/>
      <c r="F43" s="27"/>
      <c r="G43" s="27"/>
      <c r="H43" s="27"/>
      <c r="I43" s="26"/>
      <c r="J43" s="18"/>
    </row>
    <row r="44" spans="2:11">
      <c r="B44" s="15"/>
      <c r="C44" s="7"/>
      <c r="D44" s="26"/>
      <c r="E44" s="27"/>
      <c r="F44" s="27"/>
      <c r="G44" s="27"/>
      <c r="H44" s="27"/>
      <c r="I44" s="26"/>
      <c r="J44" s="18"/>
    </row>
    <row r="45" spans="2:11">
      <c r="B45" s="6"/>
      <c r="C45" s="8"/>
      <c r="D45" s="23"/>
      <c r="E45" s="3"/>
      <c r="F45" s="3"/>
      <c r="G45" s="3"/>
      <c r="H45" s="3"/>
      <c r="I45" s="13"/>
      <c r="J45" s="4"/>
      <c r="K45" s="3"/>
    </row>
    <row r="46" spans="2:11">
      <c r="B46" s="15"/>
      <c r="C46" s="16"/>
      <c r="D46" s="9"/>
      <c r="E46" s="17"/>
      <c r="F46" s="17"/>
      <c r="G46" s="17"/>
      <c r="H46" s="17"/>
      <c r="I46" s="10"/>
      <c r="J46" s="18"/>
    </row>
    <row r="47" spans="2:11">
      <c r="B47" s="15"/>
      <c r="C47" s="16"/>
      <c r="D47" s="9" t="s">
        <v>10</v>
      </c>
      <c r="E47" s="7"/>
      <c r="F47" s="7"/>
      <c r="G47" s="7"/>
      <c r="H47" s="7"/>
      <c r="I47" s="9" t="s">
        <v>9</v>
      </c>
      <c r="J47" s="7" t="s">
        <v>0</v>
      </c>
      <c r="K47" s="24" t="s">
        <v>11</v>
      </c>
    </row>
    <row r="48" spans="2:11">
      <c r="B48" s="15"/>
      <c r="C48" s="16"/>
      <c r="D48" s="30" t="s">
        <v>17</v>
      </c>
      <c r="E48" s="8" t="s">
        <v>13</v>
      </c>
      <c r="F48" s="8" t="s">
        <v>1</v>
      </c>
      <c r="G48" s="8" t="s">
        <v>2</v>
      </c>
      <c r="H48" s="8" t="s">
        <v>3</v>
      </c>
      <c r="I48" s="14">
        <v>20000</v>
      </c>
      <c r="J48" s="8" t="s">
        <v>4</v>
      </c>
      <c r="K48" s="25" t="s">
        <v>12</v>
      </c>
    </row>
    <row r="49" spans="2:11">
      <c r="B49" s="5" t="s">
        <v>16</v>
      </c>
      <c r="C49" s="7"/>
      <c r="D49" s="9"/>
      <c r="I49" s="10"/>
      <c r="J49" s="1"/>
    </row>
    <row r="50" spans="2:11">
      <c r="C50" s="7" t="s">
        <v>21</v>
      </c>
      <c r="D50" s="33">
        <f>SUM(K50-(E50+F50+G50+H50+I50))</f>
        <v>6252338</v>
      </c>
      <c r="E50" s="41">
        <v>1083910</v>
      </c>
      <c r="F50" s="33">
        <v>1970315</v>
      </c>
      <c r="G50" s="33">
        <v>1999789</v>
      </c>
      <c r="H50" s="33">
        <v>1859725</v>
      </c>
      <c r="I50" s="32">
        <v>0</v>
      </c>
      <c r="J50" s="1">
        <f>SUM(E50:I50)</f>
        <v>6913739</v>
      </c>
      <c r="K50" s="36">
        <v>13166077</v>
      </c>
    </row>
    <row r="51" spans="2:11">
      <c r="C51" s="7" t="s">
        <v>14</v>
      </c>
      <c r="D51" s="27">
        <f t="shared" ref="D51:I51" si="12">D50/$K$50</f>
        <v>0.47488238144133593</v>
      </c>
      <c r="E51" s="29">
        <f t="shared" si="12"/>
        <v>8.2325965433743098E-2</v>
      </c>
      <c r="F51" s="27">
        <f t="shared" si="12"/>
        <v>0.14965087930140467</v>
      </c>
      <c r="G51" s="27">
        <f t="shared" si="12"/>
        <v>0.15188951120367897</v>
      </c>
      <c r="H51" s="27">
        <f t="shared" si="12"/>
        <v>0.14125126261983734</v>
      </c>
      <c r="I51" s="26">
        <f t="shared" si="12"/>
        <v>0</v>
      </c>
      <c r="J51" s="1"/>
      <c r="K51" s="37"/>
    </row>
    <row r="52" spans="2:11">
      <c r="C52" s="7" t="s">
        <v>22</v>
      </c>
      <c r="D52" s="33">
        <f>SUM(K52-(E52+F52+G52+H52+I52))</f>
        <v>5907387</v>
      </c>
      <c r="E52" s="41">
        <v>1449308</v>
      </c>
      <c r="F52" s="33">
        <v>1661620</v>
      </c>
      <c r="G52" s="33">
        <v>1953598</v>
      </c>
      <c r="H52" s="33">
        <v>2368001</v>
      </c>
      <c r="I52" s="32">
        <v>0</v>
      </c>
      <c r="J52" s="1">
        <f>SUM(E52:I52)</f>
        <v>7432527</v>
      </c>
      <c r="K52" s="36">
        <v>13339914</v>
      </c>
    </row>
    <row r="53" spans="2:11">
      <c r="C53" s="7" t="s">
        <v>14</v>
      </c>
      <c r="D53" s="27">
        <f t="shared" ref="D53:I53" si="13">D52/$K$52</f>
        <v>0.44283546355696146</v>
      </c>
      <c r="E53" s="29">
        <f t="shared" si="13"/>
        <v>0.10864447851762762</v>
      </c>
      <c r="F53" s="27">
        <f t="shared" si="13"/>
        <v>0.12456002340045071</v>
      </c>
      <c r="G53" s="27">
        <f t="shared" si="13"/>
        <v>0.14644757080143095</v>
      </c>
      <c r="H53" s="27">
        <f t="shared" si="13"/>
        <v>0.17751246372352925</v>
      </c>
      <c r="I53" s="26">
        <f t="shared" si="13"/>
        <v>0</v>
      </c>
      <c r="J53" s="1"/>
      <c r="K53" s="37"/>
    </row>
    <row r="54" spans="2:11">
      <c r="C54" s="7" t="s">
        <v>23</v>
      </c>
      <c r="D54" s="33">
        <f>SUM(K54-(E54+F54+G54+H54+I54))</f>
        <v>17892540</v>
      </c>
      <c r="E54" s="41">
        <v>3468143</v>
      </c>
      <c r="F54" s="33">
        <v>2945718</v>
      </c>
      <c r="G54" s="33">
        <v>2314554</v>
      </c>
      <c r="H54" s="33">
        <v>2584975</v>
      </c>
      <c r="I54" s="32">
        <v>7280600</v>
      </c>
      <c r="J54" s="1">
        <f>SUM(E54:I54)</f>
        <v>18593990</v>
      </c>
      <c r="K54" s="36">
        <v>36486530</v>
      </c>
    </row>
    <row r="55" spans="2:11">
      <c r="C55" s="7" t="s">
        <v>14</v>
      </c>
      <c r="D55" s="27">
        <f t="shared" ref="D55:I55" si="14">D54/$K$54</f>
        <v>0.49038754850077548</v>
      </c>
      <c r="E55" s="29">
        <f t="shared" si="14"/>
        <v>9.5052694789008435E-2</v>
      </c>
      <c r="F55" s="27">
        <f t="shared" si="14"/>
        <v>8.0734397050089446E-2</v>
      </c>
      <c r="G55" s="27">
        <f t="shared" si="14"/>
        <v>6.3435848791321067E-2</v>
      </c>
      <c r="H55" s="27">
        <f t="shared" si="14"/>
        <v>7.0847378470904193E-2</v>
      </c>
      <c r="I55" s="26">
        <f t="shared" si="14"/>
        <v>0.19954213239790136</v>
      </c>
      <c r="J55" s="1"/>
      <c r="K55" s="37"/>
    </row>
    <row r="56" spans="2:11">
      <c r="C56" s="7" t="s">
        <v>24</v>
      </c>
      <c r="D56" s="33">
        <f>SUM(K56-(E56+F56+G56+H56+I56))</f>
        <v>21351555.359999999</v>
      </c>
      <c r="E56" s="41">
        <v>5137058.6399999997</v>
      </c>
      <c r="F56" s="33">
        <v>5512289</v>
      </c>
      <c r="G56" s="33">
        <v>4607214</v>
      </c>
      <c r="H56" s="33">
        <v>3680499</v>
      </c>
      <c r="I56" s="32">
        <v>16189250</v>
      </c>
      <c r="J56" s="1">
        <f>(E56+F56+G56+H56+I56)</f>
        <v>35126310.640000001</v>
      </c>
      <c r="K56" s="34">
        <v>56477866</v>
      </c>
    </row>
    <row r="57" spans="2:11">
      <c r="C57" s="7" t="s">
        <v>14</v>
      </c>
      <c r="D57" s="27">
        <f t="shared" ref="D57:I57" si="15">D56/$K$56</f>
        <v>0.37805173729474834</v>
      </c>
      <c r="E57" s="29">
        <f t="shared" si="15"/>
        <v>9.0957024473977105E-2</v>
      </c>
      <c r="F57" s="27">
        <f t="shared" si="15"/>
        <v>9.7600872525884744E-2</v>
      </c>
      <c r="G57" s="27">
        <f t="shared" si="15"/>
        <v>8.1575568028721193E-2</v>
      </c>
      <c r="H57" s="27">
        <f t="shared" si="15"/>
        <v>6.5167104578632631E-2</v>
      </c>
      <c r="I57" s="26">
        <f t="shared" si="15"/>
        <v>0.28664769309803595</v>
      </c>
      <c r="J57" s="1"/>
      <c r="K57" s="37"/>
    </row>
    <row r="58" spans="2:11">
      <c r="C58" s="7" t="s">
        <v>25</v>
      </c>
      <c r="D58" s="33">
        <f>SUM(K58-(E58+F58+G58+H58+I58))</f>
        <v>17436992</v>
      </c>
      <c r="E58" s="41">
        <v>6649587</v>
      </c>
      <c r="F58" s="33">
        <v>7231883</v>
      </c>
      <c r="G58" s="33">
        <v>6280349</v>
      </c>
      <c r="H58" s="33">
        <v>5075366</v>
      </c>
      <c r="I58" s="32">
        <v>30914782</v>
      </c>
      <c r="J58" s="1">
        <f>(E58+F58+G58+H58+I58)</f>
        <v>56151967</v>
      </c>
      <c r="K58" s="34">
        <v>73588959</v>
      </c>
    </row>
    <row r="59" spans="2:11">
      <c r="C59" s="7" t="s">
        <v>14</v>
      </c>
      <c r="D59" s="27">
        <f t="shared" ref="D59:I59" si="16">D58/$K$58</f>
        <v>0.23695119807306964</v>
      </c>
      <c r="E59" s="29">
        <f t="shared" si="16"/>
        <v>9.0361204864985251E-2</v>
      </c>
      <c r="F59" s="27">
        <f t="shared" si="16"/>
        <v>9.8274022329898708E-2</v>
      </c>
      <c r="G59" s="27">
        <f t="shared" si="16"/>
        <v>8.5343631508634332E-2</v>
      </c>
      <c r="H59" s="27">
        <f t="shared" si="16"/>
        <v>6.8969123479515448E-2</v>
      </c>
      <c r="I59" s="26">
        <f t="shared" si="16"/>
        <v>0.42010081974389663</v>
      </c>
      <c r="J59" s="1"/>
      <c r="K59" s="37"/>
    </row>
    <row r="60" spans="2:11">
      <c r="C60" s="7" t="s">
        <v>26</v>
      </c>
      <c r="D60" s="33">
        <f>SUM(K60-(E60+F60+G60+H60+I60))</f>
        <v>22990305.740000002</v>
      </c>
      <c r="E60" s="41">
        <v>5123112.26</v>
      </c>
      <c r="F60" s="33">
        <v>4815563</v>
      </c>
      <c r="G60" s="33">
        <v>3744250</v>
      </c>
      <c r="H60" s="33">
        <v>2840102</v>
      </c>
      <c r="I60" s="32">
        <v>12759540</v>
      </c>
      <c r="J60" s="1">
        <f>(E60+F60+G60+H60+I60)</f>
        <v>29282567.259999998</v>
      </c>
      <c r="K60" s="34">
        <v>52272873</v>
      </c>
    </row>
    <row r="61" spans="2:11">
      <c r="C61" s="7" t="s">
        <v>14</v>
      </c>
      <c r="D61" s="27">
        <f t="shared" ref="D61:I61" si="17">D60/$K$60</f>
        <v>0.43981331846826177</v>
      </c>
      <c r="E61" s="29">
        <f t="shared" si="17"/>
        <v>9.8007091747185957E-2</v>
      </c>
      <c r="F61" s="27">
        <f t="shared" si="17"/>
        <v>9.2123557088587799E-2</v>
      </c>
      <c r="G61" s="27">
        <f t="shared" si="17"/>
        <v>7.1628930745780889E-2</v>
      </c>
      <c r="H61" s="27">
        <f t="shared" si="17"/>
        <v>5.4332234618135487E-2</v>
      </c>
      <c r="I61" s="26">
        <f t="shared" si="17"/>
        <v>0.2440948673320481</v>
      </c>
      <c r="J61" s="1"/>
      <c r="K61" s="37"/>
    </row>
    <row r="62" spans="2:11">
      <c r="C62" s="7" t="s">
        <v>27</v>
      </c>
      <c r="D62" s="33">
        <f>SUM(K62-(E62+F62+G62+H62+I62))</f>
        <v>34207642.219999999</v>
      </c>
      <c r="E62" s="41">
        <v>6478846.25</v>
      </c>
      <c r="F62" s="33">
        <v>3785560.84</v>
      </c>
      <c r="G62" s="33">
        <v>2850096.69</v>
      </c>
      <c r="H62" s="33">
        <v>2757830</v>
      </c>
      <c r="I62" s="32">
        <v>9369803</v>
      </c>
      <c r="J62" s="1">
        <f>(E62+F62+G62+H62+I62)</f>
        <v>25242136.780000001</v>
      </c>
      <c r="K62" s="34">
        <v>59449779</v>
      </c>
    </row>
    <row r="63" spans="2:11">
      <c r="C63" s="7" t="s">
        <v>14</v>
      </c>
      <c r="D63" s="27">
        <f>SUM(D62/$K62)</f>
        <v>0.57540402664911505</v>
      </c>
      <c r="E63" s="29">
        <f t="shared" ref="E63:I63" si="18">SUM(E62/$K62)</f>
        <v>0.1089801570162271</v>
      </c>
      <c r="F63" s="27">
        <f t="shared" si="18"/>
        <v>6.3676617536290586E-2</v>
      </c>
      <c r="G63" s="27">
        <f t="shared" si="18"/>
        <v>4.794124953769803E-2</v>
      </c>
      <c r="H63" s="27">
        <f t="shared" si="18"/>
        <v>4.638923889018999E-2</v>
      </c>
      <c r="I63" s="26">
        <f t="shared" si="18"/>
        <v>0.15760871037047927</v>
      </c>
      <c r="J63" s="1"/>
    </row>
    <row r="64" spans="2:11">
      <c r="C64" s="7"/>
      <c r="D64" s="9"/>
      <c r="E64" s="2"/>
      <c r="F64" s="2"/>
      <c r="G64" s="2"/>
      <c r="H64" s="2"/>
      <c r="I64" s="12"/>
      <c r="J64" s="1"/>
    </row>
    <row r="65" spans="2:12">
      <c r="B65" s="5" t="s">
        <v>15</v>
      </c>
      <c r="C65" s="7"/>
      <c r="D65" s="9"/>
      <c r="I65" s="10"/>
      <c r="J65" s="1"/>
    </row>
    <row r="66" spans="2:12">
      <c r="C66" s="7" t="s">
        <v>21</v>
      </c>
      <c r="D66" s="33">
        <f>SUM(K66-(E66+F66+G66+H66+I66))</f>
        <v>13354075</v>
      </c>
      <c r="E66" s="41">
        <v>4474671</v>
      </c>
      <c r="F66" s="33">
        <v>3372537</v>
      </c>
      <c r="G66" s="33">
        <v>1680968</v>
      </c>
      <c r="H66" s="33">
        <v>451244</v>
      </c>
      <c r="I66" s="32">
        <v>0</v>
      </c>
      <c r="J66" s="1">
        <f>SUM(E66:I66)</f>
        <v>9979420</v>
      </c>
      <c r="K66" s="36">
        <v>23333495</v>
      </c>
    </row>
    <row r="67" spans="2:12">
      <c r="C67" s="7" t="s">
        <v>14</v>
      </c>
      <c r="D67" s="26">
        <f t="shared" ref="D67:I67" si="19">D66/$K$66</f>
        <v>0.5723135346847954</v>
      </c>
      <c r="E67" s="27">
        <f t="shared" si="19"/>
        <v>0.19177028559159268</v>
      </c>
      <c r="F67" s="27">
        <f t="shared" si="19"/>
        <v>0.14453629856993133</v>
      </c>
      <c r="G67" s="27">
        <f t="shared" si="19"/>
        <v>7.2040986573164462E-2</v>
      </c>
      <c r="H67" s="27">
        <f t="shared" si="19"/>
        <v>1.933889458051612E-2</v>
      </c>
      <c r="I67" s="26">
        <f t="shared" si="19"/>
        <v>0</v>
      </c>
      <c r="J67" s="1"/>
      <c r="K67" s="37"/>
    </row>
    <row r="68" spans="2:12">
      <c r="C68" s="7" t="s">
        <v>22</v>
      </c>
      <c r="D68" s="33">
        <f>SUM(K68-(E68+F68+G68+H68+I68))</f>
        <v>13900879</v>
      </c>
      <c r="E68" s="41">
        <v>5588275</v>
      </c>
      <c r="F68" s="33">
        <v>6620931</v>
      </c>
      <c r="G68" s="33">
        <v>4080615</v>
      </c>
      <c r="H68" s="33">
        <v>777050</v>
      </c>
      <c r="I68" s="32">
        <v>25000</v>
      </c>
      <c r="J68" s="1">
        <f>SUM(E68:I68)</f>
        <v>17091871</v>
      </c>
      <c r="K68" s="36">
        <v>30992750</v>
      </c>
    </row>
    <row r="69" spans="2:12">
      <c r="C69" s="7" t="s">
        <v>14</v>
      </c>
      <c r="D69" s="26">
        <f t="shared" ref="D69:I69" si="20">D68/$K$68</f>
        <v>0.44852034750062514</v>
      </c>
      <c r="E69" s="27">
        <f t="shared" si="20"/>
        <v>0.18030910454864443</v>
      </c>
      <c r="F69" s="27">
        <f t="shared" si="20"/>
        <v>0.2136283808310008</v>
      </c>
      <c r="G69" s="27">
        <f t="shared" si="20"/>
        <v>0.13166353421364674</v>
      </c>
      <c r="H69" s="27">
        <f t="shared" si="20"/>
        <v>2.5071992643440805E-2</v>
      </c>
      <c r="I69" s="26">
        <f t="shared" si="20"/>
        <v>8.0664026264206951E-4</v>
      </c>
      <c r="J69" s="1"/>
      <c r="K69" s="37"/>
    </row>
    <row r="70" spans="2:12">
      <c r="C70" s="7" t="s">
        <v>23</v>
      </c>
      <c r="D70" s="33">
        <f>SUM(K70-(E70+F70+G70+H70+I70))</f>
        <v>21829405</v>
      </c>
      <c r="E70" s="41">
        <v>4137345</v>
      </c>
      <c r="F70" s="33">
        <v>5816696</v>
      </c>
      <c r="G70" s="33">
        <v>2662373</v>
      </c>
      <c r="H70" s="33">
        <v>3559815</v>
      </c>
      <c r="I70" s="32">
        <v>4548000</v>
      </c>
      <c r="J70" s="1">
        <f>SUM(E70:I70)</f>
        <v>20724229</v>
      </c>
      <c r="K70" s="36">
        <v>42553634</v>
      </c>
    </row>
    <row r="71" spans="2:12">
      <c r="C71" s="7" t="s">
        <v>14</v>
      </c>
      <c r="D71" s="26">
        <f t="shared" ref="D71:I71" si="21">D70/$K$70</f>
        <v>0.51298568296188285</v>
      </c>
      <c r="E71" s="27">
        <f t="shared" si="21"/>
        <v>9.7226596440623619E-2</v>
      </c>
      <c r="F71" s="27">
        <f t="shared" si="21"/>
        <v>0.13669093455097162</v>
      </c>
      <c r="G71" s="27">
        <f t="shared" si="21"/>
        <v>6.256511488537031E-2</v>
      </c>
      <c r="H71" s="27">
        <f t="shared" si="21"/>
        <v>8.3654782573916009E-2</v>
      </c>
      <c r="I71" s="26">
        <f t="shared" si="21"/>
        <v>0.10687688858723558</v>
      </c>
      <c r="J71" s="1"/>
      <c r="K71" s="37"/>
    </row>
    <row r="72" spans="2:12">
      <c r="C72" s="7" t="s">
        <v>24</v>
      </c>
      <c r="D72" s="33">
        <f>SUM(K72-(E72+F72+G72+H72+I72))</f>
        <v>21516547</v>
      </c>
      <c r="E72" s="41">
        <v>4989470</v>
      </c>
      <c r="F72" s="33">
        <v>6222681</v>
      </c>
      <c r="G72" s="33">
        <v>2267634</v>
      </c>
      <c r="H72" s="33">
        <v>3699150</v>
      </c>
      <c r="I72" s="32">
        <v>11313850</v>
      </c>
      <c r="J72" s="1">
        <f>(E72+F72+G72+H72+I72)</f>
        <v>28492785</v>
      </c>
      <c r="K72" s="34">
        <v>50009332</v>
      </c>
    </row>
    <row r="73" spans="2:12">
      <c r="C73" s="7" t="s">
        <v>14</v>
      </c>
      <c r="D73" s="26">
        <f t="shared" ref="D73:I73" si="22">D72/$K$72</f>
        <v>0.43025063802091978</v>
      </c>
      <c r="E73" s="27">
        <f t="shared" si="22"/>
        <v>9.977077878184816E-2</v>
      </c>
      <c r="F73" s="27">
        <f t="shared" si="22"/>
        <v>0.12443039631083255</v>
      </c>
      <c r="G73" s="27">
        <f t="shared" si="22"/>
        <v>4.5344216955347454E-2</v>
      </c>
      <c r="H73" s="27">
        <f t="shared" si="22"/>
        <v>7.3969194389559137E-2</v>
      </c>
      <c r="I73" s="26">
        <f t="shared" si="22"/>
        <v>0.22623477554149293</v>
      </c>
      <c r="J73" s="1"/>
      <c r="K73" s="37"/>
    </row>
    <row r="74" spans="2:12">
      <c r="C74" s="7" t="s">
        <v>25</v>
      </c>
      <c r="D74" s="33">
        <f>SUM(K74-(E74+F74+G74+H74+I74))</f>
        <v>20259258</v>
      </c>
      <c r="E74" s="41">
        <v>4801297</v>
      </c>
      <c r="F74" s="33">
        <v>3468740</v>
      </c>
      <c r="G74" s="33">
        <v>1869025</v>
      </c>
      <c r="H74" s="33">
        <v>2886475</v>
      </c>
      <c r="I74" s="32">
        <v>13926800</v>
      </c>
      <c r="J74" s="1">
        <f>(E74+F74+G74+H74+I74)</f>
        <v>26952337</v>
      </c>
      <c r="K74" s="34">
        <v>47211595</v>
      </c>
    </row>
    <row r="75" spans="2:12">
      <c r="C75" s="7" t="s">
        <v>14</v>
      </c>
      <c r="D75" s="26">
        <f t="shared" ref="D75:I75" si="23">D74/$K$74</f>
        <v>0.42911615250448537</v>
      </c>
      <c r="E75" s="29">
        <f t="shared" si="23"/>
        <v>0.10169741140920996</v>
      </c>
      <c r="F75" s="27">
        <f t="shared" si="23"/>
        <v>7.3472205291941525E-2</v>
      </c>
      <c r="G75" s="27">
        <f t="shared" si="23"/>
        <v>3.9588262163140223E-2</v>
      </c>
      <c r="H75" s="27">
        <f t="shared" si="23"/>
        <v>6.1139112118537828E-2</v>
      </c>
      <c r="I75" s="26">
        <f t="shared" si="23"/>
        <v>0.29498685651268508</v>
      </c>
      <c r="J75" s="1"/>
      <c r="K75" s="37"/>
      <c r="L75" s="2"/>
    </row>
    <row r="76" spans="2:12">
      <c r="C76" s="7" t="s">
        <v>26</v>
      </c>
      <c r="D76" s="33">
        <f>SUM(K76-(E76+F76+G76+H76+I76))</f>
        <v>27598985</v>
      </c>
      <c r="E76" s="41">
        <v>6091879</v>
      </c>
      <c r="F76" s="33">
        <v>2737805</v>
      </c>
      <c r="G76" s="33">
        <v>1736625</v>
      </c>
      <c r="H76" s="33">
        <v>2767724</v>
      </c>
      <c r="I76" s="32">
        <v>13507500</v>
      </c>
      <c r="J76" s="1">
        <f>(E76+F76+G76+H76+I76)</f>
        <v>26841533</v>
      </c>
      <c r="K76" s="34">
        <v>54440518</v>
      </c>
      <c r="L76" s="2"/>
    </row>
    <row r="77" spans="2:12">
      <c r="C77" s="7" t="s">
        <v>14</v>
      </c>
      <c r="D77" s="26">
        <f t="shared" ref="D77:I77" si="24">D76/$K$76</f>
        <v>0.50695669354211503</v>
      </c>
      <c r="E77" s="27">
        <f t="shared" si="24"/>
        <v>0.11189972512752358</v>
      </c>
      <c r="F77" s="27">
        <f t="shared" si="24"/>
        <v>5.0289841106949056E-2</v>
      </c>
      <c r="G77" s="27">
        <f t="shared" si="24"/>
        <v>3.1899494417007568E-2</v>
      </c>
      <c r="H77" s="27">
        <f t="shared" si="24"/>
        <v>5.0839413394266383E-2</v>
      </c>
      <c r="I77" s="26">
        <f t="shared" si="24"/>
        <v>0.24811483241213833</v>
      </c>
      <c r="J77" s="1"/>
      <c r="K77" s="37"/>
      <c r="L77" s="2"/>
    </row>
    <row r="78" spans="2:12">
      <c r="C78" s="7" t="s">
        <v>27</v>
      </c>
      <c r="D78" s="33">
        <f>SUM(K78-(E78+F78+G78+H78+I78))</f>
        <v>20360863.620000001</v>
      </c>
      <c r="E78" s="41">
        <v>4577805.3099999996</v>
      </c>
      <c r="F78" s="33">
        <v>3364209</v>
      </c>
      <c r="G78" s="33">
        <v>2109459</v>
      </c>
      <c r="H78" s="33">
        <v>4066756.07</v>
      </c>
      <c r="I78" s="32">
        <v>18170200</v>
      </c>
      <c r="J78" s="1">
        <f>(E78+F78+G78+H78+I78)</f>
        <v>32288429.379999999</v>
      </c>
      <c r="K78" s="34">
        <v>52649293</v>
      </c>
      <c r="L78" s="2"/>
    </row>
    <row r="79" spans="2:12">
      <c r="C79" s="7" t="s">
        <v>14</v>
      </c>
      <c r="D79" s="26">
        <f>SUM(D78/$K78)</f>
        <v>0.38672624948638912</v>
      </c>
      <c r="E79" s="27">
        <f t="shared" ref="E79:I79" si="25">SUM(E78/$K78)</f>
        <v>8.6949036713560413E-2</v>
      </c>
      <c r="F79" s="27">
        <f t="shared" si="25"/>
        <v>6.3898464885368919E-2</v>
      </c>
      <c r="G79" s="27">
        <f t="shared" si="25"/>
        <v>4.0066236027139053E-2</v>
      </c>
      <c r="H79" s="27">
        <f t="shared" si="25"/>
        <v>7.7242368097896391E-2</v>
      </c>
      <c r="I79" s="26">
        <f t="shared" si="25"/>
        <v>0.34511764478964607</v>
      </c>
      <c r="J79" s="1"/>
      <c r="L79" s="2"/>
    </row>
    <row r="80" spans="2:12">
      <c r="C80" s="7"/>
      <c r="D80" s="9"/>
      <c r="E80" s="2"/>
      <c r="F80" s="2"/>
      <c r="G80" s="2"/>
      <c r="H80" s="2"/>
      <c r="I80" s="12"/>
      <c r="J80" s="1"/>
    </row>
    <row r="81" spans="2:11">
      <c r="C81" s="7"/>
      <c r="D81" s="9"/>
      <c r="E81" s="2"/>
      <c r="F81" s="2"/>
      <c r="G81" s="2"/>
      <c r="H81" s="2"/>
      <c r="I81" s="12"/>
      <c r="J81" s="1"/>
    </row>
    <row r="82" spans="2:11">
      <c r="B82" s="6"/>
      <c r="C82" s="8"/>
      <c r="D82" s="23"/>
      <c r="E82" s="3"/>
      <c r="F82" s="3"/>
      <c r="G82" s="3"/>
      <c r="H82" s="3"/>
      <c r="I82" s="13"/>
      <c r="J82" s="4"/>
      <c r="K82" s="3"/>
    </row>
    <row r="83" spans="2:11">
      <c r="B83" s="15"/>
      <c r="C83" s="16"/>
      <c r="D83" s="9"/>
      <c r="E83" s="17"/>
      <c r="F83" s="17"/>
      <c r="G83" s="17"/>
      <c r="H83" s="17"/>
      <c r="I83" s="19"/>
      <c r="J83" s="18"/>
    </row>
    <row r="84" spans="2:11">
      <c r="D84" s="9" t="s">
        <v>10</v>
      </c>
      <c r="E84" s="7"/>
      <c r="F84" s="7"/>
      <c r="G84" s="7"/>
      <c r="H84" s="7"/>
      <c r="I84" s="9" t="s">
        <v>9</v>
      </c>
      <c r="J84" s="16" t="s">
        <v>0</v>
      </c>
      <c r="K84" s="24" t="s">
        <v>11</v>
      </c>
    </row>
    <row r="85" spans="2:11">
      <c r="D85" s="30" t="s">
        <v>17</v>
      </c>
      <c r="E85" s="8" t="s">
        <v>13</v>
      </c>
      <c r="F85" s="8" t="s">
        <v>1</v>
      </c>
      <c r="G85" s="8" t="s">
        <v>2</v>
      </c>
      <c r="H85" s="8" t="s">
        <v>3</v>
      </c>
      <c r="I85" s="14">
        <v>20000</v>
      </c>
      <c r="J85" s="8" t="s">
        <v>4</v>
      </c>
      <c r="K85" s="25" t="s">
        <v>12</v>
      </c>
    </row>
    <row r="86" spans="2:11">
      <c r="B86" s="5" t="s">
        <v>7</v>
      </c>
      <c r="C86" s="7"/>
      <c r="D86" s="9"/>
      <c r="I86" s="10"/>
      <c r="J86" s="1"/>
    </row>
    <row r="87" spans="2:11">
      <c r="C87" s="7" t="s">
        <v>21</v>
      </c>
      <c r="D87" s="33">
        <f>SUM(K87-(E87+F87+G87+H87+I87))</f>
        <v>4337225</v>
      </c>
      <c r="E87" s="41">
        <v>1404451</v>
      </c>
      <c r="F87" s="33">
        <v>1822237</v>
      </c>
      <c r="G87" s="33">
        <v>991500</v>
      </c>
      <c r="H87" s="33">
        <v>938500</v>
      </c>
      <c r="I87" s="32">
        <v>0</v>
      </c>
      <c r="J87" s="34">
        <f>SUM(E87:I87)</f>
        <v>5156688</v>
      </c>
      <c r="K87" s="36">
        <v>9493913</v>
      </c>
    </row>
    <row r="88" spans="2:11">
      <c r="C88" s="7" t="s">
        <v>14</v>
      </c>
      <c r="D88" s="26">
        <f t="shared" ref="D88:I88" si="26">D87/$K$87</f>
        <v>0.45684271595916248</v>
      </c>
      <c r="E88" s="27">
        <f t="shared" si="26"/>
        <v>0.14793173267966539</v>
      </c>
      <c r="F88" s="27">
        <f t="shared" si="26"/>
        <v>0.1919374024177386</v>
      </c>
      <c r="G88" s="27">
        <f t="shared" si="26"/>
        <v>0.10443533662042195</v>
      </c>
      <c r="H88" s="27">
        <f t="shared" si="26"/>
        <v>9.8852812323011602E-2</v>
      </c>
      <c r="I88" s="26">
        <f t="shared" si="26"/>
        <v>0</v>
      </c>
      <c r="J88" s="34"/>
      <c r="K88" s="37"/>
    </row>
    <row r="89" spans="2:11">
      <c r="C89" s="7" t="s">
        <v>22</v>
      </c>
      <c r="D89" s="33">
        <f>SUM(K89-(E89+F89+G89+H89+I89))</f>
        <v>8680552.1400000006</v>
      </c>
      <c r="E89" s="41">
        <v>1533898</v>
      </c>
      <c r="F89" s="33">
        <v>1939657</v>
      </c>
      <c r="G89" s="33">
        <v>1424223</v>
      </c>
      <c r="H89" s="33">
        <v>1093531</v>
      </c>
      <c r="I89" s="32">
        <v>0</v>
      </c>
      <c r="J89" s="34">
        <f>SUM(E89:I89)</f>
        <v>5991309</v>
      </c>
      <c r="K89" s="36">
        <v>14671861.140000001</v>
      </c>
    </row>
    <row r="90" spans="2:11">
      <c r="C90" s="7" t="s">
        <v>14</v>
      </c>
      <c r="D90" s="26">
        <f t="shared" ref="D90:I90" si="27">D89/$K$89</f>
        <v>0.59164628516924478</v>
      </c>
      <c r="E90" s="27">
        <f t="shared" si="27"/>
        <v>0.10454692730277571</v>
      </c>
      <c r="F90" s="27">
        <f t="shared" si="27"/>
        <v>0.13220251892324003</v>
      </c>
      <c r="G90" s="27">
        <f t="shared" si="27"/>
        <v>9.7071733872748464E-2</v>
      </c>
      <c r="H90" s="27">
        <f t="shared" si="27"/>
        <v>7.4532534731991062E-2</v>
      </c>
      <c r="I90" s="26">
        <f t="shared" si="27"/>
        <v>0</v>
      </c>
      <c r="J90" s="34"/>
      <c r="K90" s="37"/>
    </row>
    <row r="91" spans="2:11">
      <c r="C91" s="7" t="s">
        <v>23</v>
      </c>
      <c r="D91" s="33">
        <f>SUM(K91-(E91+F91+G91+H91+I91))</f>
        <v>20088799.979999997</v>
      </c>
      <c r="E91" s="41">
        <v>3293805.9</v>
      </c>
      <c r="F91" s="33">
        <v>3062715.66</v>
      </c>
      <c r="G91" s="33">
        <v>2061013.39</v>
      </c>
      <c r="H91" s="33">
        <v>2227666</v>
      </c>
      <c r="I91" s="32">
        <v>5208000</v>
      </c>
      <c r="J91" s="34">
        <f>SUM(E91:I91)</f>
        <v>15853200.950000001</v>
      </c>
      <c r="K91" s="36">
        <v>35942000.93</v>
      </c>
    </row>
    <row r="92" spans="2:11">
      <c r="C92" s="7" t="s">
        <v>14</v>
      </c>
      <c r="D92" s="26">
        <f t="shared" ref="D92:I92" si="28">D91/$K$91</f>
        <v>0.55892269379004766</v>
      </c>
      <c r="E92" s="27">
        <f t="shared" si="28"/>
        <v>9.1642251816056577E-2</v>
      </c>
      <c r="F92" s="27">
        <f t="shared" si="28"/>
        <v>8.5212719958604716E-2</v>
      </c>
      <c r="G92" s="27">
        <f t="shared" si="28"/>
        <v>5.7342756014446522E-2</v>
      </c>
      <c r="H92" s="27">
        <f t="shared" si="28"/>
        <v>6.1979465315204978E-2</v>
      </c>
      <c r="I92" s="26">
        <f t="shared" si="28"/>
        <v>0.14490011310563949</v>
      </c>
      <c r="J92" s="34"/>
      <c r="K92" s="37"/>
    </row>
    <row r="93" spans="2:11">
      <c r="C93" s="7" t="s">
        <v>24</v>
      </c>
      <c r="D93" s="33">
        <f>SUM(K93-(E93+F93+G93+H93+I93))</f>
        <v>23704712.68</v>
      </c>
      <c r="E93" s="41">
        <v>3298796.48</v>
      </c>
      <c r="F93" s="33">
        <v>4027627.11</v>
      </c>
      <c r="G93" s="33">
        <v>3918481.16</v>
      </c>
      <c r="H93" s="33">
        <v>3076950</v>
      </c>
      <c r="I93" s="32">
        <v>11942432</v>
      </c>
      <c r="J93" s="34">
        <f>SUM(E93:I93)</f>
        <v>26264286.75</v>
      </c>
      <c r="K93" s="34">
        <v>49968999.43</v>
      </c>
    </row>
    <row r="94" spans="2:11">
      <c r="C94" s="7" t="s">
        <v>14</v>
      </c>
      <c r="D94" s="26">
        <f t="shared" ref="D94:I94" si="29">D93/$K$93</f>
        <v>0.47438837980350568</v>
      </c>
      <c r="E94" s="27">
        <f t="shared" si="29"/>
        <v>6.6016860806292113E-2</v>
      </c>
      <c r="F94" s="27">
        <f t="shared" si="29"/>
        <v>8.0602516679209799E-2</v>
      </c>
      <c r="G94" s="27">
        <f t="shared" si="29"/>
        <v>7.8418243404879004E-2</v>
      </c>
      <c r="H94" s="27">
        <f t="shared" si="29"/>
        <v>6.15771785526825E-2</v>
      </c>
      <c r="I94" s="26">
        <f t="shared" si="29"/>
        <v>0.23899682075343087</v>
      </c>
      <c r="J94" s="34"/>
      <c r="K94" s="37"/>
    </row>
    <row r="95" spans="2:11">
      <c r="C95" s="7" t="s">
        <v>25</v>
      </c>
      <c r="D95" s="33">
        <f>SUM(K95-(E95+F95+G95+H95+I95))</f>
        <v>24683404.230000004</v>
      </c>
      <c r="E95" s="41">
        <v>5921272.71</v>
      </c>
      <c r="F95" s="33">
        <v>6414798.1299999999</v>
      </c>
      <c r="G95" s="33">
        <v>5162524.16</v>
      </c>
      <c r="H95" s="33">
        <v>5593085.3799999999</v>
      </c>
      <c r="I95" s="32">
        <v>20158534.82</v>
      </c>
      <c r="J95" s="34">
        <f>SUM(E95:I95)</f>
        <v>43250215.200000003</v>
      </c>
      <c r="K95" s="34">
        <v>67933619.430000007</v>
      </c>
    </row>
    <row r="96" spans="2:11">
      <c r="C96" s="7" t="s">
        <v>14</v>
      </c>
      <c r="D96" s="26">
        <f t="shared" ref="D96:I96" si="30">D95/$K$95</f>
        <v>0.36334593147115057</v>
      </c>
      <c r="E96" s="29">
        <f t="shared" si="30"/>
        <v>8.7162626688857395E-2</v>
      </c>
      <c r="F96" s="27">
        <f t="shared" si="30"/>
        <v>9.4427445259411213E-2</v>
      </c>
      <c r="G96" s="27">
        <f t="shared" si="30"/>
        <v>7.5993656797862144E-2</v>
      </c>
      <c r="H96" s="27">
        <f t="shared" si="30"/>
        <v>8.233162647491811E-2</v>
      </c>
      <c r="I96" s="26">
        <f t="shared" si="30"/>
        <v>0.29673871330780055</v>
      </c>
      <c r="J96" s="34"/>
      <c r="K96" s="37"/>
    </row>
    <row r="97" spans="2:18">
      <c r="C97" s="7" t="s">
        <v>26</v>
      </c>
      <c r="D97" s="33">
        <f>SUM(K97-(E97+F97+G97+H97+I97))</f>
        <v>30103945.080000002</v>
      </c>
      <c r="E97" s="41">
        <v>5191682.99</v>
      </c>
      <c r="F97" s="33">
        <v>4842309.51</v>
      </c>
      <c r="G97" s="33">
        <v>3138327.41</v>
      </c>
      <c r="H97" s="33">
        <v>3667598.91</v>
      </c>
      <c r="I97" s="32">
        <v>13361393.09</v>
      </c>
      <c r="J97" s="34">
        <f>SUM(E97:I97)</f>
        <v>30201311.91</v>
      </c>
      <c r="K97" s="34">
        <v>60305256.990000002</v>
      </c>
    </row>
    <row r="98" spans="2:18">
      <c r="C98" s="7" t="s">
        <v>14</v>
      </c>
      <c r="D98" s="26">
        <f t="shared" ref="D98:I98" si="31">D97/$K$97</f>
        <v>0.49919271689683586</v>
      </c>
      <c r="E98" s="27">
        <f t="shared" si="31"/>
        <v>8.6090056640682269E-2</v>
      </c>
      <c r="F98" s="27">
        <f t="shared" si="31"/>
        <v>8.0296639989494878E-2</v>
      </c>
      <c r="G98" s="27">
        <f t="shared" si="31"/>
        <v>5.2040693741184238E-2</v>
      </c>
      <c r="H98" s="27">
        <f t="shared" si="31"/>
        <v>6.0817233738149436E-2</v>
      </c>
      <c r="I98" s="26">
        <f t="shared" si="31"/>
        <v>0.22156265899365335</v>
      </c>
      <c r="J98" s="34"/>
      <c r="K98" s="39"/>
    </row>
    <row r="99" spans="2:18">
      <c r="C99" s="7" t="s">
        <v>27</v>
      </c>
      <c r="D99" s="33">
        <f>SUM(K99-(E99+F99+G99+H99+I99))</f>
        <v>50899119.710000008</v>
      </c>
      <c r="E99" s="41">
        <v>8316838.0899999999</v>
      </c>
      <c r="F99" s="33">
        <v>4904342.5599999996</v>
      </c>
      <c r="G99" s="33">
        <v>2883992.41</v>
      </c>
      <c r="H99" s="33">
        <v>2455182.27</v>
      </c>
      <c r="I99" s="32">
        <v>9091576</v>
      </c>
      <c r="J99" s="34">
        <f>SUM(E99:I99)</f>
        <v>27651931.329999998</v>
      </c>
      <c r="K99" s="34">
        <v>78551051.040000007</v>
      </c>
    </row>
    <row r="100" spans="2:18">
      <c r="C100" s="7" t="s">
        <v>14</v>
      </c>
      <c r="D100" s="26">
        <f>SUM(D99/$K99)</f>
        <v>0.64797503071067764</v>
      </c>
      <c r="E100" s="27">
        <f t="shared" ref="E100:I100" si="32">SUM(E99/$K99)</f>
        <v>0.10587812613436419</v>
      </c>
      <c r="F100" s="27">
        <f t="shared" si="32"/>
        <v>6.2435097876699257E-2</v>
      </c>
      <c r="G100" s="27">
        <f t="shared" si="32"/>
        <v>3.6714879964259227E-2</v>
      </c>
      <c r="H100" s="27">
        <f t="shared" si="32"/>
        <v>3.1255880570582879E-2</v>
      </c>
      <c r="I100" s="26">
        <f t="shared" si="32"/>
        <v>0.11574098474341686</v>
      </c>
      <c r="J100" s="34"/>
      <c r="K100" s="39"/>
    </row>
    <row r="101" spans="2:18">
      <c r="C101" s="7"/>
      <c r="D101" s="9"/>
      <c r="E101" s="28"/>
      <c r="F101" s="28"/>
      <c r="G101" s="28"/>
      <c r="H101" s="28"/>
      <c r="I101" s="12"/>
      <c r="J101" s="1"/>
    </row>
    <row r="102" spans="2:18">
      <c r="B102" s="5" t="s">
        <v>8</v>
      </c>
      <c r="C102" s="7"/>
      <c r="D102" s="9"/>
      <c r="E102" s="18"/>
      <c r="F102" s="18"/>
      <c r="G102" s="18"/>
      <c r="H102" s="18"/>
      <c r="I102" s="11"/>
      <c r="J102" s="1"/>
    </row>
    <row r="103" spans="2:18">
      <c r="C103" s="7" t="s">
        <v>21</v>
      </c>
      <c r="D103" s="33">
        <f>SUM(K103-(E103+F103+G103+H103+I103))</f>
        <v>28445579</v>
      </c>
      <c r="E103" s="40">
        <v>10874714</v>
      </c>
      <c r="F103" s="38">
        <v>1803129</v>
      </c>
      <c r="G103" s="38">
        <v>963410</v>
      </c>
      <c r="H103" s="38">
        <v>252750</v>
      </c>
      <c r="I103" s="35">
        <v>0</v>
      </c>
      <c r="J103" s="34">
        <f>SUM(E103:I103)</f>
        <v>13894003</v>
      </c>
      <c r="K103" s="44">
        <v>42339582</v>
      </c>
    </row>
    <row r="104" spans="2:18">
      <c r="C104" s="7" t="s">
        <v>14</v>
      </c>
      <c r="D104" s="27">
        <f t="shared" ref="D104:I104" si="33">D103/$K$103</f>
        <v>0.67184364266987806</v>
      </c>
      <c r="E104" s="29">
        <f t="shared" si="33"/>
        <v>0.2568450959199361</v>
      </c>
      <c r="F104" s="27">
        <f t="shared" si="33"/>
        <v>4.258731226963932E-2</v>
      </c>
      <c r="G104" s="27">
        <f t="shared" si="33"/>
        <v>2.2754357848880039E-2</v>
      </c>
      <c r="H104" s="27">
        <f t="shared" si="33"/>
        <v>5.9695912916665076E-3</v>
      </c>
      <c r="I104" s="26">
        <f t="shared" si="33"/>
        <v>0</v>
      </c>
      <c r="J104" s="34"/>
      <c r="K104" s="37"/>
      <c r="N104" s="38"/>
      <c r="O104" s="38"/>
      <c r="P104" s="38"/>
      <c r="Q104" s="38"/>
      <c r="R104" s="35"/>
    </row>
    <row r="105" spans="2:18">
      <c r="C105" s="7" t="s">
        <v>22</v>
      </c>
      <c r="D105" s="33">
        <f>SUM(K105-(E105+F105+G105+H105+I105))</f>
        <v>31946409.539999999</v>
      </c>
      <c r="E105" s="40">
        <v>14993538</v>
      </c>
      <c r="F105" s="38">
        <v>2808641</v>
      </c>
      <c r="G105" s="38">
        <v>1417200</v>
      </c>
      <c r="H105" s="38">
        <v>82500</v>
      </c>
      <c r="I105" s="35">
        <v>25000</v>
      </c>
      <c r="J105" s="34">
        <f>SUM(E105:I105)</f>
        <v>19326879</v>
      </c>
      <c r="K105" s="36">
        <v>51273288.539999999</v>
      </c>
    </row>
    <row r="106" spans="2:18">
      <c r="C106" s="7" t="s">
        <v>14</v>
      </c>
      <c r="D106" s="27">
        <f t="shared" ref="D106:I106" si="34">D105/$K$105</f>
        <v>0.62306145070210472</v>
      </c>
      <c r="E106" s="29">
        <f t="shared" si="34"/>
        <v>0.29242395849649944</v>
      </c>
      <c r="F106" s="27">
        <f t="shared" si="34"/>
        <v>5.4777859582946113E-2</v>
      </c>
      <c r="G106" s="27">
        <f t="shared" si="34"/>
        <v>2.7640122963722039E-2</v>
      </c>
      <c r="H106" s="27">
        <f t="shared" si="34"/>
        <v>1.6090249396747587E-3</v>
      </c>
      <c r="I106" s="26">
        <f t="shared" si="34"/>
        <v>4.8758331505295723E-4</v>
      </c>
      <c r="J106" s="34"/>
      <c r="K106" s="37"/>
    </row>
    <row r="107" spans="2:18">
      <c r="C107" s="7" t="s">
        <v>23</v>
      </c>
      <c r="D107" s="33">
        <f>SUM(K107-(E107+F107+G107+H107+I107))</f>
        <v>42152225.039999999</v>
      </c>
      <c r="E107" s="40">
        <v>35927318.509999998</v>
      </c>
      <c r="F107" s="38">
        <v>19583775.719999999</v>
      </c>
      <c r="G107" s="38">
        <v>1361000</v>
      </c>
      <c r="H107" s="38">
        <v>1143300</v>
      </c>
      <c r="I107" s="35">
        <v>2493300</v>
      </c>
      <c r="J107" s="34">
        <f>SUM(E107:I107)</f>
        <v>60508694.229999997</v>
      </c>
      <c r="K107" s="36">
        <v>102660919.27</v>
      </c>
    </row>
    <row r="108" spans="2:18">
      <c r="C108" s="7" t="s">
        <v>14</v>
      </c>
      <c r="D108" s="27">
        <f t="shared" ref="D108:I108" si="35">D107/$K$107</f>
        <v>0.41059660618408178</v>
      </c>
      <c r="E108" s="29">
        <f t="shared" si="35"/>
        <v>0.34996100527319973</v>
      </c>
      <c r="F108" s="27">
        <f t="shared" si="35"/>
        <v>0.19076174126684303</v>
      </c>
      <c r="G108" s="27">
        <f t="shared" si="35"/>
        <v>1.3257235661610885E-2</v>
      </c>
      <c r="H108" s="27">
        <f t="shared" si="35"/>
        <v>1.1136662404055638E-2</v>
      </c>
      <c r="I108" s="26">
        <f t="shared" si="35"/>
        <v>2.4286749210208979E-2</v>
      </c>
      <c r="J108" s="37"/>
      <c r="K108" s="37"/>
    </row>
    <row r="109" spans="2:18">
      <c r="C109" s="7" t="s">
        <v>24</v>
      </c>
      <c r="D109" s="33">
        <f>SUM(K109-(E109+F109+G109+H109+I109))</f>
        <v>33174582.599999994</v>
      </c>
      <c r="E109" s="40">
        <v>23859201.41</v>
      </c>
      <c r="F109" s="38">
        <v>14788910.050000001</v>
      </c>
      <c r="G109" s="38">
        <v>2870279.14</v>
      </c>
      <c r="H109" s="38">
        <v>2129453.39</v>
      </c>
      <c r="I109" s="35">
        <v>7820637.9100000001</v>
      </c>
      <c r="J109" s="34">
        <f>SUM(E109:I109)</f>
        <v>51468481.900000006</v>
      </c>
      <c r="K109" s="34">
        <v>84643064.5</v>
      </c>
    </row>
    <row r="110" spans="2:18">
      <c r="C110" s="7" t="s">
        <v>14</v>
      </c>
      <c r="D110" s="27">
        <f t="shared" ref="D110:I110" si="36">D109/$K$109</f>
        <v>0.39193503680387182</v>
      </c>
      <c r="E110" s="29">
        <f t="shared" si="36"/>
        <v>0.28188016999313631</v>
      </c>
      <c r="F110" s="27">
        <f t="shared" si="36"/>
        <v>0.17472087213950058</v>
      </c>
      <c r="G110" s="27">
        <f t="shared" si="36"/>
        <v>3.3910387779024706E-2</v>
      </c>
      <c r="H110" s="27">
        <f t="shared" si="36"/>
        <v>2.5158037490478621E-2</v>
      </c>
      <c r="I110" s="26">
        <f t="shared" si="36"/>
        <v>9.2395495793987939E-2</v>
      </c>
      <c r="J110" s="37"/>
      <c r="K110" s="37"/>
    </row>
    <row r="111" spans="2:18">
      <c r="C111" s="7" t="s">
        <v>25</v>
      </c>
      <c r="D111" s="33">
        <f>SUM(K111-(E111+F111+G111+H111+I111))</f>
        <v>27502590.299999997</v>
      </c>
      <c r="E111" s="40">
        <v>13205355.970000001</v>
      </c>
      <c r="F111" s="38">
        <v>8274343.7699999996</v>
      </c>
      <c r="G111" s="38">
        <v>2264867</v>
      </c>
      <c r="H111" s="38">
        <v>1283833</v>
      </c>
      <c r="I111" s="35">
        <v>4988650</v>
      </c>
      <c r="J111" s="34">
        <f>SUM(E111:I111)</f>
        <v>30017049.740000002</v>
      </c>
      <c r="K111" s="34">
        <v>57519640.039999999</v>
      </c>
    </row>
    <row r="112" spans="2:18">
      <c r="C112" s="7" t="s">
        <v>14</v>
      </c>
      <c r="D112" s="27">
        <f t="shared" ref="D112:I112" si="37">D111/$K$111</f>
        <v>0.47814260104677797</v>
      </c>
      <c r="E112" s="29">
        <f t="shared" si="37"/>
        <v>0.2295799480110933</v>
      </c>
      <c r="F112" s="27">
        <f t="shared" si="37"/>
        <v>0.14385249567358036</v>
      </c>
      <c r="G112" s="27">
        <f t="shared" si="37"/>
        <v>3.9375541961406198E-2</v>
      </c>
      <c r="H112" s="27">
        <f t="shared" si="37"/>
        <v>2.2319906715466294E-2</v>
      </c>
      <c r="I112" s="26">
        <f t="shared" si="37"/>
        <v>8.6729506591675817E-2</v>
      </c>
      <c r="J112" s="37"/>
      <c r="K112" s="37"/>
    </row>
    <row r="113" spans="2:11">
      <c r="C113" s="7" t="s">
        <v>26</v>
      </c>
      <c r="D113" s="33">
        <f>SUM(K113-(E113+F113+G113+H113+I113))</f>
        <v>28277325.710000001</v>
      </c>
      <c r="E113" s="40">
        <v>6818940.3899999997</v>
      </c>
      <c r="F113" s="38">
        <v>4109361.52</v>
      </c>
      <c r="G113" s="38">
        <v>2971321.85</v>
      </c>
      <c r="H113" s="38">
        <v>1485850</v>
      </c>
      <c r="I113" s="35">
        <v>5059360</v>
      </c>
      <c r="J113" s="34">
        <f>SUM(E113:I113)</f>
        <v>20444833.759999998</v>
      </c>
      <c r="K113" s="34">
        <v>48722159.469999999</v>
      </c>
    </row>
    <row r="114" spans="2:11">
      <c r="C114" s="7" t="s">
        <v>14</v>
      </c>
      <c r="D114" s="27">
        <f t="shared" ref="D114:I114" si="38">D113/$K$113</f>
        <v>0.58037915432322695</v>
      </c>
      <c r="E114" s="29">
        <f t="shared" si="38"/>
        <v>0.13995562725824312</v>
      </c>
      <c r="F114" s="27">
        <f t="shared" si="38"/>
        <v>8.4342762404246124E-2</v>
      </c>
      <c r="G114" s="27">
        <f t="shared" si="38"/>
        <v>6.0985019595232656E-2</v>
      </c>
      <c r="H114" s="27">
        <f t="shared" si="38"/>
        <v>3.0496390475362484E-2</v>
      </c>
      <c r="I114" s="26">
        <f t="shared" si="38"/>
        <v>0.10384104594368876</v>
      </c>
      <c r="J114" s="37"/>
      <c r="K114" s="37"/>
    </row>
    <row r="115" spans="2:11">
      <c r="C115" s="7" t="s">
        <v>27</v>
      </c>
      <c r="D115" s="33">
        <f>SUM(K115-(E115+F115+G115+H115+I115))</f>
        <v>21761552.010000002</v>
      </c>
      <c r="E115" s="40">
        <v>4563330.18</v>
      </c>
      <c r="F115" s="38">
        <v>5022036.1100000003</v>
      </c>
      <c r="G115" s="38">
        <v>3329034.89</v>
      </c>
      <c r="H115" s="38">
        <v>2137705.38</v>
      </c>
      <c r="I115" s="35">
        <v>8082500</v>
      </c>
      <c r="J115" s="34">
        <f>SUM(E115:I115)</f>
        <v>23134606.559999999</v>
      </c>
      <c r="K115" s="34">
        <v>44896158.57</v>
      </c>
    </row>
    <row r="116" spans="2:11">
      <c r="C116" s="7" t="s">
        <v>14</v>
      </c>
      <c r="D116" s="27">
        <f>SUM(D115/$K115)</f>
        <v>0.48470855198157775</v>
      </c>
      <c r="E116" s="29">
        <f t="shared" ref="E116:I116" si="39">SUM(E115/$K115)</f>
        <v>0.10164188485937094</v>
      </c>
      <c r="F116" s="27">
        <f t="shared" si="39"/>
        <v>0.11185892668678714</v>
      </c>
      <c r="G116" s="27">
        <f t="shared" si="39"/>
        <v>7.4149659927129935E-2</v>
      </c>
      <c r="H116" s="27">
        <f t="shared" si="39"/>
        <v>4.761443847510894E-2</v>
      </c>
      <c r="I116" s="26">
        <f t="shared" si="39"/>
        <v>0.18002653807002536</v>
      </c>
      <c r="J116" s="37"/>
      <c r="K116" s="37"/>
    </row>
    <row r="117" spans="2:11">
      <c r="B117" s="6"/>
      <c r="C117" s="8"/>
      <c r="D117" s="23"/>
      <c r="E117" s="3"/>
      <c r="F117" s="3"/>
      <c r="G117" s="3"/>
      <c r="H117" s="3"/>
      <c r="I117" s="13"/>
      <c r="J117" s="4"/>
      <c r="K117" s="3"/>
    </row>
    <row r="118" spans="2:11">
      <c r="B118" s="15"/>
      <c r="C118" s="16"/>
      <c r="D118" s="9"/>
      <c r="E118" s="17"/>
      <c r="F118" s="17"/>
      <c r="G118" s="17"/>
      <c r="H118" s="17"/>
      <c r="I118" s="19"/>
      <c r="J118" s="18"/>
    </row>
  </sheetData>
  <phoneticPr fontId="0" type="noConversion"/>
  <pageMargins left="0.25" right="0.2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 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win7admn</cp:lastModifiedBy>
  <cp:lastPrinted>2012-06-14T14:27:12Z</cp:lastPrinted>
  <dcterms:created xsi:type="dcterms:W3CDTF">2004-03-03T17:44:23Z</dcterms:created>
  <dcterms:modified xsi:type="dcterms:W3CDTF">2012-09-10T14:12:11Z</dcterms:modified>
</cp:coreProperties>
</file>